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pfile01\IT Forms\NEW FI WEBSITE FORMS\VDC formerly known as VIP\CASE MANAGER FORMS\EXCEL - Cannot use xlsb files\"/>
    </mc:Choice>
  </mc:AlternateContent>
  <xr:revisionPtr revIDLastSave="0" documentId="8_{25F3B3E2-4880-4C3A-B7F1-EF093C0CD787}" xr6:coauthVersionLast="47" xr6:coauthVersionMax="47" xr10:uidLastSave="{00000000-0000-0000-0000-000000000000}"/>
  <bookViews>
    <workbookView xWindow="768" yWindow="768" windowWidth="12576" windowHeight="13488" firstSheet="1" activeTab="1" xr2:uid="{00000000-000D-0000-FFFF-FFFF00000000}"/>
  </bookViews>
  <sheets>
    <sheet name="Directions" sheetId="26" r:id="rId1"/>
    <sheet name="Spending Plan" sheetId="42" r:id="rId2"/>
    <sheet name="Month 1" sheetId="30" r:id="rId3"/>
    <sheet name="Month 2" sheetId="31" r:id="rId4"/>
    <sheet name="Month 3" sheetId="32" r:id="rId5"/>
    <sheet name="Month 4" sheetId="33" r:id="rId6"/>
    <sheet name="Month 5" sheetId="34" r:id="rId7"/>
    <sheet name="Month 6" sheetId="35" r:id="rId8"/>
    <sheet name="Month 7" sheetId="43" r:id="rId9"/>
    <sheet name="Month 8" sheetId="44" r:id="rId10"/>
    <sheet name="Month 9" sheetId="45" r:id="rId11"/>
    <sheet name="Month 10" sheetId="46" r:id="rId12"/>
    <sheet name="Month 11" sheetId="47" r:id="rId13"/>
    <sheet name="Month 12" sheetId="48" r:id="rId14"/>
    <sheet name="Formulas" sheetId="8" state="hidden" r:id="rId15"/>
  </sheets>
  <definedNames>
    <definedName name="_xlnm.Print_Area" localSheetId="0">Directions!$A$1:$M$80</definedName>
    <definedName name="_xlnm.Print_Area" localSheetId="2">'Month 1'!$A$1:$H$42</definedName>
    <definedName name="_xlnm.Print_Area" localSheetId="3">'Month 2'!$A$1:$H$42</definedName>
    <definedName name="_xlnm.Print_Area" localSheetId="4">'Month 3'!$A$1:$H$42</definedName>
    <definedName name="_xlnm.Print_Area" localSheetId="5">'Month 4'!$A$1:$H$42</definedName>
    <definedName name="_xlnm.Print_Area" localSheetId="6">'Month 5'!$A$1:$H$42</definedName>
    <definedName name="_xlnm.Print_Area" localSheetId="7">'Month 6'!$A$1:$H$42</definedName>
    <definedName name="_xlnm.Print_Area" localSheetId="1">'Spending Plan'!$A$1:$J$69</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8" i="26" l="1"/>
  <c r="I57" i="26"/>
  <c r="I56" i="26"/>
  <c r="H43" i="26"/>
  <c r="E37" i="26"/>
  <c r="G37" i="26" s="1"/>
  <c r="G36" i="26"/>
  <c r="E36" i="26"/>
  <c r="E26" i="26"/>
  <c r="G26" i="26" s="1"/>
  <c r="D31" i="33" l="1"/>
  <c r="I41" i="42"/>
  <c r="D30" i="48"/>
  <c r="D31" i="48" s="1"/>
  <c r="C30" i="48"/>
  <c r="B30" i="48"/>
  <c r="C29" i="48"/>
  <c r="B29" i="48"/>
  <c r="C28" i="48"/>
  <c r="B28" i="48"/>
  <c r="C27" i="48"/>
  <c r="B27" i="48"/>
  <c r="D23" i="48"/>
  <c r="C22" i="48"/>
  <c r="B22" i="48"/>
  <c r="D18" i="48"/>
  <c r="C17" i="48"/>
  <c r="B17" i="48"/>
  <c r="D13" i="48"/>
  <c r="C13" i="48"/>
  <c r="B13" i="48"/>
  <c r="G12" i="48"/>
  <c r="E12" i="48"/>
  <c r="D12" i="48"/>
  <c r="C12" i="48"/>
  <c r="B12" i="48"/>
  <c r="D11" i="48"/>
  <c r="C11" i="48"/>
  <c r="B11" i="48"/>
  <c r="D10" i="48"/>
  <c r="C10" i="48"/>
  <c r="B10" i="48"/>
  <c r="C7" i="48"/>
  <c r="C35" i="48" s="1"/>
  <c r="E6" i="48"/>
  <c r="E4" i="48"/>
  <c r="C4" i="48"/>
  <c r="D30" i="47"/>
  <c r="D31" i="47" s="1"/>
  <c r="C30" i="47"/>
  <c r="B30" i="47"/>
  <c r="C29" i="47"/>
  <c r="B29" i="47"/>
  <c r="C28" i="47"/>
  <c r="B28" i="47"/>
  <c r="C27" i="47"/>
  <c r="B27" i="47"/>
  <c r="D23" i="47"/>
  <c r="C22" i="47"/>
  <c r="B22" i="47"/>
  <c r="D18" i="47"/>
  <c r="C17" i="47"/>
  <c r="B17" i="47"/>
  <c r="D13" i="47"/>
  <c r="C13" i="47"/>
  <c r="B13" i="47"/>
  <c r="G12" i="47"/>
  <c r="E12" i="47"/>
  <c r="D12" i="47"/>
  <c r="C12" i="47"/>
  <c r="B12" i="47"/>
  <c r="D11" i="47"/>
  <c r="C11" i="47"/>
  <c r="B11" i="47"/>
  <c r="D10" i="47"/>
  <c r="E10" i="47" s="1"/>
  <c r="G10" i="47" s="1"/>
  <c r="C10" i="47"/>
  <c r="B10" i="47"/>
  <c r="C7" i="47"/>
  <c r="C35" i="47" s="1"/>
  <c r="E6" i="47"/>
  <c r="E4" i="47"/>
  <c r="C4" i="47"/>
  <c r="D30" i="46"/>
  <c r="D31" i="46" s="1"/>
  <c r="C30" i="46"/>
  <c r="B30" i="46"/>
  <c r="C29" i="46"/>
  <c r="B29" i="46"/>
  <c r="C28" i="46"/>
  <c r="B28" i="46"/>
  <c r="C27" i="46"/>
  <c r="B27" i="46"/>
  <c r="D23" i="46"/>
  <c r="C22" i="46"/>
  <c r="B22" i="46"/>
  <c r="D18" i="46"/>
  <c r="C17" i="46"/>
  <c r="B17" i="46"/>
  <c r="D13" i="46"/>
  <c r="C13" i="46"/>
  <c r="B13" i="46"/>
  <c r="G12" i="46"/>
  <c r="E12" i="46"/>
  <c r="D12" i="46"/>
  <c r="C12" i="46"/>
  <c r="B12" i="46"/>
  <c r="D11" i="46"/>
  <c r="C11" i="46"/>
  <c r="B11" i="46"/>
  <c r="D10" i="46"/>
  <c r="C10" i="46"/>
  <c r="B10" i="46"/>
  <c r="C7" i="46"/>
  <c r="C35" i="46" s="1"/>
  <c r="E6" i="46"/>
  <c r="E4" i="46"/>
  <c r="C4" i="46"/>
  <c r="D30" i="45"/>
  <c r="D31" i="45" s="1"/>
  <c r="C30" i="45"/>
  <c r="B30" i="45"/>
  <c r="C29" i="45"/>
  <c r="B29" i="45"/>
  <c r="C28" i="45"/>
  <c r="B28" i="45"/>
  <c r="C27" i="45"/>
  <c r="B27" i="45"/>
  <c r="D23" i="45"/>
  <c r="C22" i="45"/>
  <c r="B22" i="45"/>
  <c r="D18" i="45"/>
  <c r="C17" i="45"/>
  <c r="B17" i="45"/>
  <c r="D13" i="45"/>
  <c r="C13" i="45"/>
  <c r="B13" i="45"/>
  <c r="G12" i="45"/>
  <c r="E12" i="45"/>
  <c r="D12" i="45"/>
  <c r="C12" i="45"/>
  <c r="B12" i="45"/>
  <c r="D11" i="45"/>
  <c r="C11" i="45"/>
  <c r="B11" i="45"/>
  <c r="D10" i="45"/>
  <c r="E10" i="45" s="1"/>
  <c r="G10" i="45" s="1"/>
  <c r="C10" i="45"/>
  <c r="B10" i="45"/>
  <c r="C7" i="45"/>
  <c r="C35" i="45" s="1"/>
  <c r="E6" i="45"/>
  <c r="E4" i="45"/>
  <c r="C4" i="45"/>
  <c r="D30" i="44"/>
  <c r="D31" i="44" s="1"/>
  <c r="C30" i="44"/>
  <c r="B30" i="44"/>
  <c r="C29" i="44"/>
  <c r="B29" i="44"/>
  <c r="C28" i="44"/>
  <c r="B28" i="44"/>
  <c r="C27" i="44"/>
  <c r="B27" i="44"/>
  <c r="D23" i="44"/>
  <c r="C22" i="44"/>
  <c r="B22" i="44"/>
  <c r="D18" i="44"/>
  <c r="C17" i="44"/>
  <c r="B17" i="44"/>
  <c r="D13" i="44"/>
  <c r="C13" i="44"/>
  <c r="B13" i="44"/>
  <c r="G12" i="44"/>
  <c r="E12" i="44"/>
  <c r="D12" i="44"/>
  <c r="C12" i="44"/>
  <c r="B12" i="44"/>
  <c r="D11" i="44"/>
  <c r="C11" i="44"/>
  <c r="B11" i="44"/>
  <c r="D10" i="44"/>
  <c r="E10" i="44" s="1"/>
  <c r="G10" i="44" s="1"/>
  <c r="C10" i="44"/>
  <c r="B10" i="44"/>
  <c r="C7" i="44"/>
  <c r="C35" i="44" s="1"/>
  <c r="E6" i="44"/>
  <c r="E4" i="44"/>
  <c r="C4" i="44"/>
  <c r="D30" i="43"/>
  <c r="D31" i="43" s="1"/>
  <c r="C30" i="43"/>
  <c r="B30" i="43"/>
  <c r="C29" i="43"/>
  <c r="B29" i="43"/>
  <c r="C28" i="43"/>
  <c r="B28" i="43"/>
  <c r="C27" i="43"/>
  <c r="B27" i="43"/>
  <c r="D23" i="43"/>
  <c r="C22" i="43"/>
  <c r="B22" i="43"/>
  <c r="D18" i="43"/>
  <c r="C17" i="43"/>
  <c r="B17" i="43"/>
  <c r="E13" i="43"/>
  <c r="D13" i="43"/>
  <c r="G13" i="43" s="1"/>
  <c r="C13" i="43"/>
  <c r="B13" i="43"/>
  <c r="G12" i="43"/>
  <c r="E12" i="43"/>
  <c r="D12" i="43"/>
  <c r="C12" i="43"/>
  <c r="B12" i="43"/>
  <c r="E11" i="43"/>
  <c r="D11" i="43"/>
  <c r="C11" i="43"/>
  <c r="B11" i="43"/>
  <c r="D10" i="43"/>
  <c r="C10" i="43"/>
  <c r="B10" i="43"/>
  <c r="C7" i="43"/>
  <c r="C35" i="43" s="1"/>
  <c r="E6" i="43"/>
  <c r="E4" i="43"/>
  <c r="C4" i="43"/>
  <c r="G11" i="43" l="1"/>
  <c r="E13" i="48"/>
  <c r="G13" i="48" s="1"/>
  <c r="E10" i="48"/>
  <c r="G10" i="48" s="1"/>
  <c r="E11" i="48"/>
  <c r="G11" i="48" s="1"/>
  <c r="E13" i="47"/>
  <c r="G13" i="47" s="1"/>
  <c r="E11" i="47"/>
  <c r="G11" i="47" s="1"/>
  <c r="G14" i="47" s="1"/>
  <c r="C34" i="47" s="1"/>
  <c r="C36" i="47" s="1"/>
  <c r="C38" i="47" s="1"/>
  <c r="C39" i="47" s="1"/>
  <c r="E13" i="46"/>
  <c r="G13" i="46" s="1"/>
  <c r="E10" i="46"/>
  <c r="G10" i="46" s="1"/>
  <c r="E11" i="46"/>
  <c r="G11" i="46" s="1"/>
  <c r="E13" i="45"/>
  <c r="G13" i="45" s="1"/>
  <c r="E11" i="45"/>
  <c r="G11" i="45" s="1"/>
  <c r="G14" i="45" s="1"/>
  <c r="C34" i="45" s="1"/>
  <c r="C36" i="45" s="1"/>
  <c r="C38" i="45" s="1"/>
  <c r="C39" i="45" s="1"/>
  <c r="E13" i="44"/>
  <c r="G13" i="44" s="1"/>
  <c r="E11" i="44"/>
  <c r="G11" i="44" s="1"/>
  <c r="G14" i="44" s="1"/>
  <c r="C34" i="44" s="1"/>
  <c r="C36" i="44" s="1"/>
  <c r="C38" i="44" s="1"/>
  <c r="C39" i="44" s="1"/>
  <c r="E10" i="43"/>
  <c r="G10" i="43" s="1"/>
  <c r="G14" i="43" s="1"/>
  <c r="C34" i="43" s="1"/>
  <c r="C36" i="43" s="1"/>
  <c r="C38" i="43" s="1"/>
  <c r="C39" i="43" s="1"/>
  <c r="G14" i="48" l="1"/>
  <c r="C34" i="48" s="1"/>
  <c r="C36" i="48" s="1"/>
  <c r="C38" i="48" s="1"/>
  <c r="C39" i="48" s="1"/>
  <c r="G14" i="46"/>
  <c r="C34" i="46" s="1"/>
  <c r="C36" i="46" s="1"/>
  <c r="C38" i="46" s="1"/>
  <c r="C39" i="46" s="1"/>
  <c r="C7" i="32" l="1"/>
  <c r="C7" i="30"/>
  <c r="H31" i="42"/>
  <c r="H30" i="42"/>
  <c r="I56" i="42" l="1"/>
  <c r="E6" i="35"/>
  <c r="E6" i="34"/>
  <c r="B27" i="34"/>
  <c r="E6" i="33"/>
  <c r="E6" i="32"/>
  <c r="E6" i="31"/>
  <c r="C30" i="35"/>
  <c r="B30" i="35"/>
  <c r="C29" i="35"/>
  <c r="B29" i="35"/>
  <c r="C28" i="35"/>
  <c r="B28" i="35"/>
  <c r="C27" i="35"/>
  <c r="B27" i="35"/>
  <c r="C22" i="35"/>
  <c r="B22" i="35"/>
  <c r="C17" i="35"/>
  <c r="B17" i="35"/>
  <c r="D13" i="35"/>
  <c r="E13" i="35" s="1"/>
  <c r="C13" i="35"/>
  <c r="B13" i="35"/>
  <c r="D12" i="35"/>
  <c r="E12" i="35" s="1"/>
  <c r="C12" i="35"/>
  <c r="B12" i="35"/>
  <c r="D11" i="35"/>
  <c r="E11" i="35" s="1"/>
  <c r="C11" i="35"/>
  <c r="B11" i="35"/>
  <c r="D10" i="35"/>
  <c r="E10" i="35" s="1"/>
  <c r="C10" i="35"/>
  <c r="B10" i="35"/>
  <c r="C7" i="35"/>
  <c r="C30" i="34"/>
  <c r="B30" i="34"/>
  <c r="C29" i="34"/>
  <c r="B29" i="34"/>
  <c r="C28" i="34"/>
  <c r="B28" i="34"/>
  <c r="C27" i="34"/>
  <c r="C22" i="34"/>
  <c r="B22" i="34"/>
  <c r="C17" i="34"/>
  <c r="B17" i="34"/>
  <c r="D13" i="34"/>
  <c r="E13" i="34" s="1"/>
  <c r="C13" i="34"/>
  <c r="B13" i="34"/>
  <c r="D12" i="34"/>
  <c r="E12" i="34" s="1"/>
  <c r="C12" i="34"/>
  <c r="B12" i="34"/>
  <c r="D11" i="34"/>
  <c r="E11" i="34" s="1"/>
  <c r="C11" i="34"/>
  <c r="B11" i="34"/>
  <c r="D10" i="34"/>
  <c r="E10" i="34" s="1"/>
  <c r="C10" i="34"/>
  <c r="B10" i="34"/>
  <c r="C7" i="34"/>
  <c r="C30" i="33"/>
  <c r="B30" i="33"/>
  <c r="C29" i="33"/>
  <c r="B29" i="33"/>
  <c r="C28" i="33"/>
  <c r="B28" i="33"/>
  <c r="C27" i="33"/>
  <c r="B27" i="33"/>
  <c r="C22" i="33"/>
  <c r="B22" i="33"/>
  <c r="C17" i="33"/>
  <c r="B17" i="33"/>
  <c r="D13" i="33"/>
  <c r="E13" i="33" s="1"/>
  <c r="C13" i="33"/>
  <c r="B13" i="33"/>
  <c r="D12" i="33"/>
  <c r="E12" i="33" s="1"/>
  <c r="C12" i="33"/>
  <c r="B12" i="33"/>
  <c r="D11" i="33"/>
  <c r="E11" i="33" s="1"/>
  <c r="C11" i="33"/>
  <c r="B11" i="33"/>
  <c r="D10" i="33"/>
  <c r="E10" i="33" s="1"/>
  <c r="C10" i="33"/>
  <c r="B10" i="33"/>
  <c r="C7" i="33"/>
  <c r="E4" i="33"/>
  <c r="C4" i="33"/>
  <c r="C30" i="32"/>
  <c r="B30" i="32"/>
  <c r="C29" i="32"/>
  <c r="B29" i="32"/>
  <c r="C28" i="32"/>
  <c r="B28" i="32"/>
  <c r="C27" i="32"/>
  <c r="B27" i="32"/>
  <c r="C22" i="32"/>
  <c r="B22" i="32"/>
  <c r="C17" i="32"/>
  <c r="B17" i="32"/>
  <c r="D13" i="32"/>
  <c r="E13" i="32" s="1"/>
  <c r="C13" i="32"/>
  <c r="B13" i="32"/>
  <c r="D12" i="32"/>
  <c r="E12" i="32" s="1"/>
  <c r="C12" i="32"/>
  <c r="B12" i="32"/>
  <c r="D11" i="32"/>
  <c r="E11" i="32" s="1"/>
  <c r="C11" i="32"/>
  <c r="B11" i="32"/>
  <c r="D10" i="32"/>
  <c r="E10" i="32" s="1"/>
  <c r="C10" i="32"/>
  <c r="B10" i="32"/>
  <c r="C30" i="31"/>
  <c r="B30" i="31"/>
  <c r="C29" i="31"/>
  <c r="B29" i="31"/>
  <c r="C28" i="31"/>
  <c r="B28" i="31"/>
  <c r="C27" i="31"/>
  <c r="B27" i="31"/>
  <c r="C22" i="31"/>
  <c r="B22" i="31"/>
  <c r="C17" i="31"/>
  <c r="B17" i="31"/>
  <c r="D13" i="31"/>
  <c r="C13" i="31"/>
  <c r="B13" i="31"/>
  <c r="D12" i="31"/>
  <c r="C12" i="31"/>
  <c r="B12" i="31"/>
  <c r="D11" i="31"/>
  <c r="C11" i="31"/>
  <c r="B11" i="31"/>
  <c r="D10" i="31"/>
  <c r="C10" i="31"/>
  <c r="B10" i="31"/>
  <c r="C7" i="31"/>
  <c r="E4" i="35"/>
  <c r="C4" i="35"/>
  <c r="E4" i="34"/>
  <c r="C4" i="34"/>
  <c r="E4" i="32"/>
  <c r="C4" i="32"/>
  <c r="E4" i="31"/>
  <c r="C4" i="31"/>
  <c r="C30" i="30"/>
  <c r="C29" i="30"/>
  <c r="C28" i="30"/>
  <c r="B30" i="30"/>
  <c r="B29" i="30"/>
  <c r="B28" i="30"/>
  <c r="C27" i="30"/>
  <c r="B27" i="30"/>
  <c r="C22" i="30"/>
  <c r="B22" i="30"/>
  <c r="C17" i="30"/>
  <c r="B17" i="30"/>
  <c r="D13" i="30"/>
  <c r="D12" i="30"/>
  <c r="D11" i="30"/>
  <c r="C13" i="30"/>
  <c r="C12" i="30"/>
  <c r="C11" i="30"/>
  <c r="B13" i="30"/>
  <c r="B12" i="30"/>
  <c r="B11" i="30"/>
  <c r="D10" i="30"/>
  <c r="C10" i="30"/>
  <c r="B10" i="30"/>
  <c r="E7" i="30"/>
  <c r="E6" i="30"/>
  <c r="C4" i="30" l="1"/>
  <c r="E4" i="30" l="1"/>
  <c r="I48" i="42" l="1"/>
  <c r="I42" i="42"/>
  <c r="H33" i="42"/>
  <c r="I33" i="42" s="1"/>
  <c r="H32" i="42"/>
  <c r="I32" i="42" s="1"/>
  <c r="I31" i="42"/>
  <c r="I30" i="42"/>
  <c r="D22" i="42"/>
  <c r="D31" i="30"/>
  <c r="D32" i="30" s="1"/>
  <c r="C6" i="45" l="1"/>
  <c r="C6" i="48"/>
  <c r="C6" i="44"/>
  <c r="C6" i="43"/>
  <c r="C6" i="46"/>
  <c r="C6" i="47"/>
  <c r="C6" i="35"/>
  <c r="C6" i="34"/>
  <c r="C6" i="33"/>
  <c r="C6" i="31"/>
  <c r="C6" i="30"/>
  <c r="C6" i="32"/>
  <c r="C15" i="42"/>
  <c r="I34" i="42"/>
  <c r="C9" i="42" s="1"/>
  <c r="I43" i="42"/>
  <c r="C10" i="42"/>
  <c r="D30" i="35"/>
  <c r="D31" i="35" s="1"/>
  <c r="D23" i="35"/>
  <c r="D18" i="35"/>
  <c r="G12" i="35"/>
  <c r="G10" i="35"/>
  <c r="D31" i="34"/>
  <c r="D23" i="34"/>
  <c r="D18" i="34"/>
  <c r="G10" i="34"/>
  <c r="D23" i="33"/>
  <c r="D18" i="33"/>
  <c r="G12" i="33"/>
  <c r="D31" i="32"/>
  <c r="D23" i="32"/>
  <c r="D18" i="32"/>
  <c r="G12" i="32"/>
  <c r="D31" i="31"/>
  <c r="D23" i="31"/>
  <c r="D18" i="31"/>
  <c r="E11" i="31"/>
  <c r="C12" i="42" l="1"/>
  <c r="G13" i="33"/>
  <c r="G11" i="35"/>
  <c r="G13" i="35"/>
  <c r="G11" i="34"/>
  <c r="G13" i="34"/>
  <c r="G12" i="34"/>
  <c r="G11" i="33"/>
  <c r="G10" i="33"/>
  <c r="G11" i="32"/>
  <c r="G10" i="32"/>
  <c r="G13" i="32"/>
  <c r="G11" i="31"/>
  <c r="E13" i="31"/>
  <c r="G13" i="31" s="1"/>
  <c r="E10" i="31"/>
  <c r="G10" i="31" s="1"/>
  <c r="E12" i="31"/>
  <c r="G12" i="31" s="1"/>
  <c r="C35" i="35"/>
  <c r="C35" i="34"/>
  <c r="C35" i="33"/>
  <c r="C35" i="32"/>
  <c r="C35" i="31"/>
  <c r="E10" i="30"/>
  <c r="G10" i="30" s="1"/>
  <c r="C35" i="30"/>
  <c r="D23" i="30"/>
  <c r="D24" i="30" s="1"/>
  <c r="D24" i="31" s="1"/>
  <c r="D24" i="32" s="1"/>
  <c r="D24" i="33" s="1"/>
  <c r="D24" i="34" s="1"/>
  <c r="D18" i="30"/>
  <c r="D19" i="30" l="1"/>
  <c r="D19" i="31" s="1"/>
  <c r="D19" i="32" s="1"/>
  <c r="D19" i="33" s="1"/>
  <c r="D19" i="34" s="1"/>
  <c r="G14" i="32"/>
  <c r="C34" i="32" s="1"/>
  <c r="C36" i="32" s="1"/>
  <c r="C38" i="32" s="1"/>
  <c r="C39" i="32" s="1"/>
  <c r="G14" i="35"/>
  <c r="C34" i="35" s="1"/>
  <c r="C36" i="35" s="1"/>
  <c r="C38" i="35" s="1"/>
  <c r="C39" i="35" s="1"/>
  <c r="G14" i="31"/>
  <c r="C34" i="31" s="1"/>
  <c r="C36" i="31" s="1"/>
  <c r="C38" i="31" s="1"/>
  <c r="C39" i="31" s="1"/>
  <c r="G14" i="34"/>
  <c r="C34" i="34" s="1"/>
  <c r="C36" i="34" s="1"/>
  <c r="C38" i="34" s="1"/>
  <c r="C39" i="34" s="1"/>
  <c r="G14" i="33"/>
  <c r="C34" i="33" s="1"/>
  <c r="C36" i="33" s="1"/>
  <c r="C38" i="33" s="1"/>
  <c r="C39" i="33" s="1"/>
  <c r="E13" i="30"/>
  <c r="G13" i="30" s="1"/>
  <c r="E11" i="30"/>
  <c r="G11" i="30" s="1"/>
  <c r="E12" i="30"/>
  <c r="G12" i="30" s="1"/>
  <c r="G14" i="30" l="1"/>
  <c r="C34" i="30" s="1"/>
  <c r="C36" i="30" s="1"/>
  <c r="C38" i="30" l="1"/>
  <c r="C39" i="30" s="1"/>
  <c r="E7" i="46" l="1"/>
  <c r="E7" i="48"/>
  <c r="E7" i="47"/>
  <c r="E7" i="44"/>
  <c r="E7" i="45"/>
  <c r="E7" i="43"/>
  <c r="E7" i="31"/>
  <c r="C41" i="30"/>
  <c r="G6" i="31" s="1"/>
  <c r="C41" i="31" s="1"/>
  <c r="G6" i="32" s="1"/>
  <c r="C41" i="32" s="1"/>
  <c r="G6" i="33" s="1"/>
  <c r="C41" i="33" s="1"/>
  <c r="G6" i="34" s="1"/>
  <c r="C41" i="34" s="1"/>
  <c r="G6" i="35" s="1"/>
  <c r="C41" i="35" s="1"/>
  <c r="G6" i="43" s="1"/>
  <c r="C41" i="43" s="1"/>
  <c r="G6" i="44" s="1"/>
  <c r="C41" i="44" s="1"/>
  <c r="G6" i="45" s="1"/>
  <c r="C41" i="45" s="1"/>
  <c r="G6" i="46" s="1"/>
  <c r="C41" i="46" s="1"/>
  <c r="G6" i="47" s="1"/>
  <c r="C41" i="47" s="1"/>
  <c r="G6" i="48" s="1"/>
  <c r="C41" i="48" s="1"/>
  <c r="E7" i="32"/>
  <c r="E7" i="34"/>
  <c r="E7" i="35"/>
  <c r="E7" i="33"/>
  <c r="D24" i="35" l="1"/>
  <c r="D24" i="43" s="1"/>
  <c r="D24" i="44" s="1"/>
  <c r="D24" i="45" s="1"/>
  <c r="D24" i="46" s="1"/>
  <c r="D24" i="47" s="1"/>
  <c r="D24" i="48" s="1"/>
  <c r="D19" i="35" l="1"/>
  <c r="D19" i="43" s="1"/>
  <c r="D19" i="44" s="1"/>
  <c r="D19" i="45" s="1"/>
  <c r="D19" i="46" s="1"/>
  <c r="D19" i="47" s="1"/>
  <c r="D19" i="48" s="1"/>
  <c r="D32" i="31" l="1"/>
  <c r="D32" i="32" s="1"/>
  <c r="D32" i="33" s="1"/>
  <c r="D32" i="34" s="1"/>
  <c r="C16" i="42"/>
  <c r="C17" i="42" s="1"/>
  <c r="D25" i="42" s="1"/>
  <c r="D26" i="42" s="1"/>
  <c r="D32" i="35" l="1"/>
  <c r="D32" i="43" s="1"/>
  <c r="D32" i="44" s="1"/>
  <c r="D32" i="45" s="1"/>
  <c r="D32" i="46" s="1"/>
  <c r="D32" i="47" s="1"/>
  <c r="D32" i="48" s="1"/>
  <c r="D23" i="42"/>
  <c r="D24" i="42" s="1"/>
</calcChain>
</file>

<file path=xl/sharedStrings.xml><?xml version="1.0" encoding="utf-8"?>
<sst xmlns="http://schemas.openxmlformats.org/spreadsheetml/2006/main" count="690" uniqueCount="184">
  <si>
    <t>Employee</t>
  </si>
  <si>
    <t>Category</t>
  </si>
  <si>
    <t>Coverage Date</t>
  </si>
  <si>
    <t>VDC Spending Plan</t>
  </si>
  <si>
    <t>Estimated Totals for Authorization Period</t>
  </si>
  <si>
    <t xml:space="preserve">VDC Budget during Authorization: </t>
  </si>
  <si>
    <t>Total Spending During Authorization (Estimate):</t>
  </si>
  <si>
    <t>VDC Budget Remaining (Estimate):</t>
  </si>
  <si>
    <t>Estimated Monthly Total</t>
  </si>
  <si>
    <t>Direct care workers</t>
  </si>
  <si>
    <t>ESTIMATED TOTAL SERVICES:</t>
  </si>
  <si>
    <t>Routine Planned Goods and Services Purchases</t>
  </si>
  <si>
    <t>Routine Planned Non-Employee Good/Service</t>
  </si>
  <si>
    <t>Vendor</t>
  </si>
  <si>
    <t>Unit Cost</t>
  </si>
  <si>
    <t>Units</t>
  </si>
  <si>
    <t xml:space="preserve">Personal care-related supplies </t>
  </si>
  <si>
    <t xml:space="preserve">Limited yard maintenance </t>
  </si>
  <si>
    <t>One-Time Goods and Services Purchases</t>
  </si>
  <si>
    <t>One-Time Purchases</t>
  </si>
  <si>
    <t>Estimated Purchase Date</t>
  </si>
  <si>
    <t>Estimated Cost</t>
  </si>
  <si>
    <t xml:space="preserve">Small electric appliances </t>
  </si>
  <si>
    <t xml:space="preserve">Workers' compensation insurance </t>
  </si>
  <si>
    <t xml:space="preserve">Home modifications or medical equipment </t>
  </si>
  <si>
    <t xml:space="preserve">Emergency/ Back-Up Care </t>
  </si>
  <si>
    <t>Estimated Hours</t>
  </si>
  <si>
    <t>Respite care</t>
  </si>
  <si>
    <t>Home care agency services</t>
  </si>
  <si>
    <t xml:space="preserve"> </t>
  </si>
  <si>
    <t>Goods and Services</t>
  </si>
  <si>
    <t xml:space="preserve">Direct Care Services </t>
  </si>
  <si>
    <t xml:space="preserve">Personal care services </t>
  </si>
  <si>
    <t xml:space="preserve">Cleaning services </t>
  </si>
  <si>
    <t>Adult day care</t>
  </si>
  <si>
    <t>Food preparation service/ food delivery</t>
  </si>
  <si>
    <t xml:space="preserve">Transportation services </t>
  </si>
  <si>
    <t xml:space="preserve">Laundry service </t>
  </si>
  <si>
    <t xml:space="preserve">Snow removal </t>
  </si>
  <si>
    <t>Changing Locks - After a personnel change</t>
  </si>
  <si>
    <t xml:space="preserve">Therapies and behavioral supports </t>
  </si>
  <si>
    <t>Veteran Spending Plan - background checks for workers and worker’s compensation insurance</t>
  </si>
  <si>
    <t>Budget Management -  fax machines, printers, ink cartridges, and paper</t>
  </si>
  <si>
    <t xml:space="preserve">Employee Wage Rate
</t>
  </si>
  <si>
    <t>Veteran/Surrogate</t>
  </si>
  <si>
    <t>Date</t>
  </si>
  <si>
    <t>WC/UI/PFML</t>
  </si>
  <si>
    <t>Estimated hours per week</t>
  </si>
  <si>
    <t>Case Mix Level:</t>
  </si>
  <si>
    <t>Total # of Months Veteran will use their VDC Budget:</t>
  </si>
  <si>
    <t>VDC Monthly Case Mix Rate (from Case Mix Rate Calculator):</t>
  </si>
  <si>
    <t>Veteran's Name:</t>
  </si>
  <si>
    <t>Fiscal Intermediary:</t>
  </si>
  <si>
    <t>Key</t>
  </si>
  <si>
    <t>ADNA Case Manager:</t>
  </si>
  <si>
    <t>ADNA:</t>
  </si>
  <si>
    <t>For Services Beginning:</t>
  </si>
  <si>
    <t>Authorized Representitive:</t>
  </si>
  <si>
    <t>Authorization Period:</t>
  </si>
  <si>
    <t>VAMC:</t>
  </si>
  <si>
    <t>VAMC VDC Coordinator:</t>
  </si>
  <si>
    <t xml:space="preserve">Veterans Spending Plan </t>
  </si>
  <si>
    <t xml:space="preserve">Direct Care Services: </t>
  </si>
  <si>
    <t>Goods &amp; Services</t>
  </si>
  <si>
    <t>Emergency/Back-Up Care</t>
  </si>
  <si>
    <t>VDC Budget for Authorized Period</t>
  </si>
  <si>
    <t>Authorized Period</t>
  </si>
  <si>
    <t>Worker/Vendor</t>
  </si>
  <si>
    <t>Service</t>
  </si>
  <si>
    <t>Rate</t>
  </si>
  <si>
    <t>Type</t>
  </si>
  <si>
    <t>Employer Taxes and Work Comp</t>
  </si>
  <si>
    <t>Total Hours</t>
  </si>
  <si>
    <t>Total</t>
  </si>
  <si>
    <t>Total Spending this Month</t>
  </si>
  <si>
    <t>02/01/2023-09/30/2023</t>
  </si>
  <si>
    <t>Worker</t>
  </si>
  <si>
    <t>Personal Care</t>
  </si>
  <si>
    <t>Hours</t>
  </si>
  <si>
    <t>Direct Care Services</t>
  </si>
  <si>
    <t>Rate to Employee 
(Per Hour or Day)</t>
  </si>
  <si>
    <t>Employer Taxes and Workers' Comp</t>
  </si>
  <si>
    <t>Total Units 
(Hours or Days)</t>
  </si>
  <si>
    <t xml:space="preserve">Personal Care </t>
  </si>
  <si>
    <t>Number of Days</t>
  </si>
  <si>
    <t>Daily Rate</t>
  </si>
  <si>
    <t>Doe, Jane</t>
  </si>
  <si>
    <t>Personal Care OT</t>
  </si>
  <si>
    <t>Emergency Back-Up Care</t>
  </si>
  <si>
    <t>Total Cost</t>
  </si>
  <si>
    <t>Personal Care Supplies</t>
  </si>
  <si>
    <t>Routine Planned Goods &amp; Services</t>
  </si>
  <si>
    <r>
      <rPr>
        <b/>
        <sz val="11"/>
        <color rgb="FFFF0000"/>
        <rFont val="Calibri"/>
        <family val="2"/>
        <scheme val="minor"/>
      </rPr>
      <t xml:space="preserve">* </t>
    </r>
    <r>
      <rPr>
        <b/>
        <sz val="11"/>
        <color theme="1"/>
        <rFont val="Calibri"/>
        <family val="2"/>
        <scheme val="minor"/>
      </rPr>
      <t>Saving an Excel Spreadsheet Tab to PDF</t>
    </r>
  </si>
  <si>
    <t>At the top of the spreadsheet, click FILE</t>
  </si>
  <si>
    <t>On the left, scroll down to SAVE AS ADOBE PDF</t>
  </si>
  <si>
    <t>Click CONVERT TO PDF</t>
  </si>
  <si>
    <t>Field is calculated</t>
  </si>
  <si>
    <t>User drop-down menu</t>
  </si>
  <si>
    <t>Cell Requires User Input</t>
  </si>
  <si>
    <t>Filled in by VA VDC Coordinator</t>
  </si>
  <si>
    <t xml:space="preserve">Monthly Veteran Services Report: </t>
  </si>
  <si>
    <t>Veteran Name:</t>
  </si>
  <si>
    <t>ADNA CM:</t>
  </si>
  <si>
    <t>Average Monthly Veteran Budget</t>
  </si>
  <si>
    <t>Monthly Admin Fee</t>
  </si>
  <si>
    <t xml:space="preserve">Total Direct Care Services: </t>
  </si>
  <si>
    <t xml:space="preserve">Total Routine Planned Goods &amp; Services: </t>
  </si>
  <si>
    <t>One Time Goods &amp; Services</t>
  </si>
  <si>
    <t xml:space="preserve">Total One Time Goods &amp; Services: </t>
  </si>
  <si>
    <t>Remaining Emergency Back up</t>
  </si>
  <si>
    <t>Total Veteran Spending This Month</t>
  </si>
  <si>
    <t>Monthly Actual Expenses</t>
  </si>
  <si>
    <t>Number of Days of Service</t>
  </si>
  <si>
    <t xml:space="preserve">Daily Rate </t>
  </si>
  <si>
    <t>Amount Billed to VA</t>
  </si>
  <si>
    <t>Annual VDC Budget Remaining</t>
  </si>
  <si>
    <t>Annual VDC Budget Remaining (From previous month)</t>
  </si>
  <si>
    <t>VDC Budget Spent to Date</t>
  </si>
  <si>
    <t>In the pop up, in the left column, scroll down to the tab you want to convert and click ADD.  (If you want to convert multiple tabs, add each to the right column)</t>
  </si>
  <si>
    <t xml:space="preserve"> Carewell</t>
  </si>
  <si>
    <t xml:space="preserve">Monthly Veteran Services Report </t>
  </si>
  <si>
    <t xml:space="preserve">Monthly Service Spreadsheet </t>
  </si>
  <si>
    <t>Monthly Veteran Services Report</t>
  </si>
  <si>
    <r>
      <rPr>
        <b/>
        <u/>
        <sz val="11"/>
        <rFont val="Calibri"/>
        <family val="2"/>
        <scheme val="minor"/>
      </rPr>
      <t>Before converting to PDF:</t>
    </r>
    <r>
      <rPr>
        <u/>
        <sz val="11"/>
        <rFont val="Calibri"/>
        <family val="2"/>
        <scheme val="minor"/>
      </rPr>
      <t xml:space="preserve"> </t>
    </r>
    <r>
      <rPr>
        <sz val="11"/>
        <color theme="1"/>
        <rFont val="Calibri"/>
        <family val="2"/>
        <scheme val="minor"/>
      </rPr>
      <t xml:space="preserve">Click grey arrow at top left of worksheet next to Column A (entire sheet will turn gray) &gt; Move curser to the arrow to right of </t>
    </r>
    <r>
      <rPr>
        <i/>
        <sz val="11"/>
        <color theme="1"/>
        <rFont val="Calibri"/>
        <family val="2"/>
        <scheme val="minor"/>
      </rPr>
      <t>Fill Color</t>
    </r>
    <r>
      <rPr>
        <sz val="11"/>
        <color theme="1"/>
        <rFont val="Calibri"/>
        <family val="2"/>
        <scheme val="minor"/>
      </rPr>
      <t xml:space="preserve"> (paint bucket over column D) and select </t>
    </r>
    <r>
      <rPr>
        <i/>
        <sz val="11"/>
        <color theme="1"/>
        <rFont val="Calibri"/>
        <family val="2"/>
        <scheme val="minor"/>
      </rPr>
      <t>No Fill</t>
    </r>
    <r>
      <rPr>
        <sz val="11"/>
        <color theme="1"/>
        <rFont val="Calibri"/>
        <family val="2"/>
        <scheme val="minor"/>
      </rPr>
      <t>.  This will remove all color highlights from worksheet making it more readable if printed or emailed.</t>
    </r>
  </si>
  <si>
    <r>
      <t xml:space="preserve">This spreadsheet is designed to have all information in one place for ADNA Case Managers (CM).  It includes the Veterans annual </t>
    </r>
    <r>
      <rPr>
        <i/>
        <sz val="11"/>
        <color theme="1"/>
        <rFont val="Calibri"/>
        <family val="2"/>
        <scheme val="minor"/>
      </rPr>
      <t>VDC Spending Plan</t>
    </r>
    <r>
      <rPr>
        <sz val="11"/>
        <color theme="1"/>
        <rFont val="Calibri"/>
        <family val="2"/>
        <scheme val="minor"/>
      </rPr>
      <t xml:space="preserve">, and the </t>
    </r>
    <r>
      <rPr>
        <i/>
        <sz val="11"/>
        <color theme="1"/>
        <rFont val="Calibri"/>
        <family val="2"/>
        <scheme val="minor"/>
      </rPr>
      <t>Monthly Veteran Services Report</t>
    </r>
    <r>
      <rPr>
        <sz val="11"/>
        <color theme="1"/>
        <rFont val="Calibri"/>
        <family val="2"/>
        <scheme val="minor"/>
      </rPr>
      <t xml:space="preserve"> for tracking expenses  throughout the year.</t>
    </r>
  </si>
  <si>
    <t>Emergency Back-Up Funds</t>
  </si>
  <si>
    <t>Estimated budget for year:</t>
  </si>
  <si>
    <t xml:space="preserve">Remaining Routine G&amp;S </t>
  </si>
  <si>
    <t xml:space="preserve">Remaining 1x G&amp;S </t>
  </si>
  <si>
    <t>Remaining Routine G&amp;S</t>
  </si>
  <si>
    <t>Remaining 1x G&amp;S</t>
  </si>
  <si>
    <t xml:space="preserve">ESTIMATED EMERGENCY BACKUP CARE: </t>
  </si>
  <si>
    <t xml:space="preserve">ESTIMATED ONE TIME PURCHASES: </t>
  </si>
  <si>
    <t xml:space="preserve">ESTIMATED TOTAL NON-EMPLOYEE GOODS/SERVICES: </t>
  </si>
  <si>
    <t>Tempus Unlimited</t>
  </si>
  <si>
    <t>ADNA Case Manager</t>
  </si>
  <si>
    <t>VDC Coordinator</t>
  </si>
  <si>
    <t>Wages</t>
  </si>
  <si>
    <t>OT</t>
  </si>
  <si>
    <t>Direct Care</t>
  </si>
  <si>
    <t>Tom Doe</t>
  </si>
  <si>
    <t>Jane Doe</t>
  </si>
  <si>
    <t>Carewell</t>
  </si>
  <si>
    <t>Respite Care</t>
  </si>
  <si>
    <t>Worker/ Vendor</t>
  </si>
  <si>
    <t xml:space="preserve">Total One Time Emergency Back-Up Care: </t>
  </si>
  <si>
    <r>
      <rPr>
        <u/>
        <sz val="11"/>
        <color theme="1"/>
        <rFont val="Calibri"/>
        <family val="2"/>
        <scheme val="minor"/>
      </rPr>
      <t>One Time Goods &amp; Services</t>
    </r>
    <r>
      <rPr>
        <sz val="11"/>
        <color theme="1"/>
        <rFont val="Calibri"/>
        <family val="2"/>
        <scheme val="minor"/>
      </rPr>
      <t>:  This section is for individual items and services.   If the item or service is purchased through a vendor other than Amazon, the vendor needs to submit a W-9  to Tempus then Tempus can pay the Vendor directly for the approved Goods &amp; Services on the  VDC Spending Plan.</t>
    </r>
  </si>
  <si>
    <r>
      <t xml:space="preserve">This section is for adding employees that will provide direct care to the Veteran.  Veterans set the wage and, once entered, the taxes will calculate automatically.  The Veteran can then adjust both the wage and number of hours based on the Veterans available budget.  Please note: Veterans cannot plan for overtime on the </t>
    </r>
    <r>
      <rPr>
        <i/>
        <sz val="11"/>
        <color theme="1"/>
        <rFont val="Calibri"/>
        <family val="2"/>
        <scheme val="minor"/>
      </rPr>
      <t>VDC Spending Plan</t>
    </r>
    <r>
      <rPr>
        <sz val="11"/>
        <color theme="1"/>
        <rFont val="Calibri"/>
        <family val="2"/>
        <scheme val="minor"/>
      </rPr>
      <t xml:space="preserve"> (over 40hrs for a single worker per week).  If a Veteran requires more than 40hrs a week, they need to identify a second worker if it is within their budget.  </t>
    </r>
  </si>
  <si>
    <r>
      <t xml:space="preserve">If there are workers with different rates of pay, this will be separated on the </t>
    </r>
    <r>
      <rPr>
        <i/>
        <sz val="11"/>
        <color theme="1"/>
        <rFont val="Calibri"/>
        <family val="2"/>
        <scheme val="minor"/>
      </rPr>
      <t>Monthly Service Spreadsheet</t>
    </r>
    <r>
      <rPr>
        <sz val="11"/>
        <color theme="1"/>
        <rFont val="Calibri"/>
        <family val="2"/>
        <scheme val="minor"/>
      </rPr>
      <t xml:space="preserve"> from Tempus (see highlighted below).  Enter the hours to the corresponding rate of pay on the tracker.  </t>
    </r>
  </si>
  <si>
    <t>Copy the Total Hours  (highlighted) and paste this number into the Total Units section of the tracker (highlighted below).  The tracker will automatically calculate the monthly wages based on the hours inputted and calculate the remaining budget for you.</t>
  </si>
  <si>
    <r>
      <t xml:space="preserve">Copy the Number of Days  from the  </t>
    </r>
    <r>
      <rPr>
        <i/>
        <sz val="11"/>
        <color theme="1"/>
        <rFont val="Calibri"/>
        <family val="2"/>
        <scheme val="minor"/>
      </rPr>
      <t xml:space="preserve">Monthly Service Spreadsheet </t>
    </r>
    <r>
      <rPr>
        <sz val="11"/>
        <color theme="1"/>
        <rFont val="Calibri"/>
        <family val="2"/>
        <scheme val="minor"/>
      </rPr>
      <t>(see highlighted below) and paste into the tracker</t>
    </r>
  </si>
  <si>
    <r>
      <t xml:space="preserve">If a Veteran has approved Goods &amp; Services they will be listed on the  </t>
    </r>
    <r>
      <rPr>
        <i/>
        <sz val="11"/>
        <color theme="1"/>
        <rFont val="Calibri"/>
        <family val="2"/>
        <scheme val="minor"/>
      </rPr>
      <t>Monthly Service Spreadsheet</t>
    </r>
    <r>
      <rPr>
        <sz val="11"/>
        <color theme="1"/>
        <rFont val="Calibri"/>
        <family val="2"/>
        <scheme val="minor"/>
      </rPr>
      <t xml:space="preserve"> from Tempus (see highlighted below).   Copy &amp; paste this to the corresponding sections on the tracker (see example below)</t>
    </r>
    <r>
      <rPr>
        <sz val="11"/>
        <color theme="1"/>
        <rFont val="Calibri"/>
        <family val="2"/>
        <scheme val="minor"/>
      </rPr>
      <t>.  The tracker will then calculate the remaining Goods &amp; Services budget the Veteran has left.</t>
    </r>
  </si>
  <si>
    <t>Estimated Monthly Expenses</t>
  </si>
  <si>
    <t>Estimated One-Time Expenses</t>
  </si>
  <si>
    <t>Total Estimated One-Time Expenses:</t>
  </si>
  <si>
    <t xml:space="preserve">Total Estimated Monthly Spending: </t>
  </si>
  <si>
    <t>Average Monthly Spending:</t>
  </si>
  <si>
    <t>Direct Care Services (Subtotal):</t>
  </si>
  <si>
    <t>Routine Planned Goods and Services (Subtotal):</t>
  </si>
  <si>
    <t>Monthly ADNA Admin. Fee (Subtotal):</t>
  </si>
  <si>
    <t>One-Time Goods &amp; Services Purchases (Subtotal):</t>
  </si>
  <si>
    <t>Emergency/Back-Up Care (Subtotal):</t>
  </si>
  <si>
    <t>Estimated Average Monthly Spending Within Case Mix Rate:</t>
  </si>
  <si>
    <r>
      <t xml:space="preserve">Total Veteran Budget 
</t>
    </r>
    <r>
      <rPr>
        <sz val="10"/>
        <color theme="1"/>
        <rFont val="Calibri"/>
        <family val="2"/>
        <scheme val="minor"/>
      </rPr>
      <t>(Includes Monthly Admin Fee)</t>
    </r>
  </si>
  <si>
    <r>
      <rPr>
        <u/>
        <sz val="11"/>
        <color theme="1"/>
        <rFont val="Calibri"/>
        <family val="2"/>
        <scheme val="minor"/>
      </rPr>
      <t>Routine Planned Goods &amp; Services</t>
    </r>
    <r>
      <rPr>
        <sz val="11"/>
        <color theme="1"/>
        <rFont val="Calibri"/>
        <family val="2"/>
        <scheme val="minor"/>
      </rPr>
      <t>: Medically necessary items or services that are needed to care for the Veteran each month.   Tempus will order the approved items from Amazon or Carewell to be to be delivered  to the Veterans home monthly and pay the vendor account directly.   Veterans will have no out of pocket expense for the monthly subscription.</t>
    </r>
  </si>
  <si>
    <t>If a worker provides respite or coverage for another worker during the year,  they need to be added to the Emergency/ Back Up  Care section on the spending plan.  While providing coverage for another worker, they may go over 40hrs a week and receive overtime pay(OT).   OT will be listed on the Monthly Service Spreadsheet from Tempus (see highlighted below).  Copy and paste this under Emergency Back Up Care and the tracker will  calculate the remaining amount of Emergency Back-Up Care the Veteran has left.</t>
  </si>
  <si>
    <r>
      <t xml:space="preserve">*Direct Care Workers may  rotate coverage with </t>
    </r>
    <r>
      <rPr>
        <b/>
        <sz val="12"/>
        <color theme="1"/>
        <rFont val="Calibri"/>
        <family val="2"/>
        <scheme val="minor"/>
      </rPr>
      <t>each individual not to exceed 40hrs. per week</t>
    </r>
    <r>
      <rPr>
        <sz val="12"/>
        <color theme="1"/>
        <rFont val="Calibri"/>
        <family val="2"/>
        <scheme val="minor"/>
      </rPr>
      <t xml:space="preserve"> and a combined maximum of </t>
    </r>
    <r>
      <rPr>
        <sz val="12"/>
        <color rgb="FFFF0000"/>
        <rFont val="Calibri"/>
        <family val="2"/>
        <scheme val="minor"/>
      </rPr>
      <t>__</t>
    </r>
    <r>
      <rPr>
        <sz val="12"/>
        <color theme="1"/>
        <rFont val="Calibri"/>
        <family val="2"/>
        <scheme val="minor"/>
      </rPr>
      <t>hrs a week.  Any additional hours may be budgeted under Emergency /Back-Up Care</t>
    </r>
  </si>
  <si>
    <t>Oct. 2025</t>
  </si>
  <si>
    <t>Nov. 2025</t>
  </si>
  <si>
    <t>Dec 2025</t>
  </si>
  <si>
    <t>Jan. 2026</t>
  </si>
  <si>
    <t>Feb. 2026</t>
  </si>
  <si>
    <t>March 2026</t>
  </si>
  <si>
    <t>April 2026</t>
  </si>
  <si>
    <t>May 2026</t>
  </si>
  <si>
    <t>June 2026</t>
  </si>
  <si>
    <t>July 2026</t>
  </si>
  <si>
    <t>Aug. 2026</t>
  </si>
  <si>
    <t>Sept. 2026</t>
  </si>
  <si>
    <r>
      <t xml:space="preserve">Veterans can use part of their budget for allowable Goods &amp; Services to support the Veteran's medically necessary care in their home.  The ADNA CM will follow the process for reviewing and obtaining approval from the VA VISN Review Council (Please see CM Forms) then list the items on the </t>
    </r>
    <r>
      <rPr>
        <i/>
        <sz val="11"/>
        <color theme="1"/>
        <rFont val="Calibri"/>
        <family val="2"/>
        <scheme val="minor"/>
      </rPr>
      <t>VDC Spending Plan</t>
    </r>
    <r>
      <rPr>
        <sz val="11"/>
        <color theme="1"/>
        <rFont val="Calibri"/>
        <family val="2"/>
        <scheme val="minor"/>
      </rPr>
      <t xml:space="preserve">.  There are two categories or Goods and Services: Routine Planned Goods &amp; Services and One-Time Goods &amp; Services.  </t>
    </r>
  </si>
  <si>
    <r>
      <t>Every Veteran enrolled in the VDC Program needs to have an emergency back-up plan in place for provision of care in the event of an employee quitting, taking scheduled leave time, or an emergency.  The ADNA CM will review the plan with the Veteran annually and adapt as needed throughout the year using the Emergency Back-up Plan section on the</t>
    </r>
    <r>
      <rPr>
        <i/>
        <sz val="11"/>
        <color theme="1"/>
        <rFont val="Calibri"/>
        <family val="2"/>
        <scheme val="minor"/>
      </rPr>
      <t xml:space="preserve"> Veteran's Task Agreement</t>
    </r>
    <r>
      <rPr>
        <sz val="11"/>
        <color theme="1"/>
        <rFont val="Calibri"/>
        <family val="2"/>
        <scheme val="minor"/>
      </rPr>
      <t xml:space="preserve"> (please see CM Forms).  Each </t>
    </r>
    <r>
      <rPr>
        <i/>
        <sz val="11"/>
        <color theme="1"/>
        <rFont val="Calibri"/>
        <family val="2"/>
        <scheme val="minor"/>
      </rPr>
      <t>VDC Spending Plan</t>
    </r>
    <r>
      <rPr>
        <sz val="11"/>
        <color theme="1"/>
        <rFont val="Calibri"/>
        <family val="2"/>
        <scheme val="minor"/>
      </rPr>
      <t xml:space="preserve"> should have a plan and funds allocated for at least two weeks of care.   </t>
    </r>
  </si>
  <si>
    <r>
      <t xml:space="preserve">Tab 3-14 (purple) on the VDC CM Spreadsheet is the </t>
    </r>
    <r>
      <rPr>
        <i/>
        <sz val="11"/>
        <color theme="1"/>
        <rFont val="Calibri"/>
        <family val="2"/>
        <scheme val="minor"/>
      </rPr>
      <t>Monthly Veteran Services Report</t>
    </r>
    <r>
      <rPr>
        <sz val="11"/>
        <color theme="1"/>
        <rFont val="Calibri"/>
        <family val="2"/>
        <scheme val="minor"/>
      </rPr>
      <t xml:space="preserve">.  This tool is for tracking the Veterans use of their budget to review with the Veteran during the ADNA CM monthly contact.  Tempus will send the ADNA CM the </t>
    </r>
    <r>
      <rPr>
        <i/>
        <sz val="11"/>
        <color theme="1"/>
        <rFont val="Calibri"/>
        <family val="2"/>
        <scheme val="minor"/>
      </rPr>
      <t xml:space="preserve">Monthly Service Spreadsheet </t>
    </r>
    <r>
      <rPr>
        <sz val="11"/>
        <color theme="1"/>
        <rFont val="Calibri"/>
        <family val="2"/>
        <scheme val="minor"/>
      </rPr>
      <t xml:space="preserve">with the Veterans actual spending .  ADNA CM's should review the </t>
    </r>
    <r>
      <rPr>
        <i/>
        <sz val="11"/>
        <color theme="1"/>
        <rFont val="Calibri"/>
        <family val="2"/>
        <scheme val="minor"/>
      </rPr>
      <t>Monthly Service Spreadsheet</t>
    </r>
    <r>
      <rPr>
        <sz val="11"/>
        <color theme="1"/>
        <rFont val="Calibri"/>
        <family val="2"/>
        <scheme val="minor"/>
      </rPr>
      <t xml:space="preserve"> then input information from the spreadsheet into the tracker for that month.  Below are the are examples of areas on the tracker:</t>
    </r>
  </si>
  <si>
    <t>VDC CM Spreadsheet</t>
  </si>
  <si>
    <r>
      <t xml:space="preserve">The second tab (blue) on the </t>
    </r>
    <r>
      <rPr>
        <i/>
        <sz val="11"/>
        <color theme="1"/>
        <rFont val="Calibri"/>
        <family val="2"/>
        <scheme val="minor"/>
      </rPr>
      <t>VDC CM Spreadsheet</t>
    </r>
    <r>
      <rPr>
        <sz val="11"/>
        <color theme="1"/>
        <rFont val="Calibri"/>
        <family val="2"/>
        <scheme val="minor"/>
      </rPr>
      <t xml:space="preserve"> is the </t>
    </r>
    <r>
      <rPr>
        <i/>
        <sz val="11"/>
        <color theme="1"/>
        <rFont val="Calibri"/>
        <family val="2"/>
        <scheme val="minor"/>
      </rPr>
      <t>VDC Spending Plan</t>
    </r>
    <r>
      <rPr>
        <sz val="11"/>
        <color theme="1"/>
        <rFont val="Calibri"/>
        <family val="2"/>
        <scheme val="minor"/>
      </rPr>
      <t xml:space="preserve">.  Annually in September, the VDC Coordinator will send a new </t>
    </r>
    <r>
      <rPr>
        <i/>
        <sz val="11"/>
        <color theme="1"/>
        <rFont val="Calibri"/>
        <family val="2"/>
        <scheme val="minor"/>
      </rPr>
      <t>VDC CM Spreadsheet</t>
    </r>
    <r>
      <rPr>
        <sz val="11"/>
        <color theme="1"/>
        <rFont val="Calibri"/>
        <family val="2"/>
        <scheme val="minor"/>
      </rPr>
      <t xml:space="preserve"> with the Veterans adjusted budget prepopulated.  The ADNA CM will review the new annual budget with the Veteran and assist with planning for the fiscal year.    After the plan is completed, ADNA CM's can save the plan as a PDF</t>
    </r>
    <r>
      <rPr>
        <sz val="11"/>
        <color rgb="FFFF0000"/>
        <rFont val="Calibri"/>
        <family val="2"/>
        <scheme val="minor"/>
      </rPr>
      <t>*</t>
    </r>
    <r>
      <rPr>
        <sz val="11"/>
        <color theme="1"/>
        <rFont val="Calibri"/>
        <family val="2"/>
        <scheme val="minor"/>
      </rPr>
      <t xml:space="preserve">, send to the Veteran for final review and signature, send to the VDC Coordinator for final approval, then submit to Tempus.  The original </t>
    </r>
    <r>
      <rPr>
        <i/>
        <sz val="11"/>
        <color theme="1"/>
        <rFont val="Calibri"/>
        <family val="2"/>
        <scheme val="minor"/>
      </rPr>
      <t>VDC Spending Plan</t>
    </r>
    <r>
      <rPr>
        <sz val="11"/>
        <color theme="1"/>
        <rFont val="Calibri"/>
        <family val="2"/>
        <scheme val="minor"/>
      </rPr>
      <t xml:space="preserve"> will remain as a tab on the </t>
    </r>
    <r>
      <rPr>
        <i/>
        <sz val="11"/>
        <color theme="1"/>
        <rFont val="Calibri"/>
        <family val="2"/>
        <scheme val="minor"/>
      </rPr>
      <t>VDC CM Spreadsheet</t>
    </r>
    <r>
      <rPr>
        <sz val="11"/>
        <color theme="1"/>
        <rFont val="Calibri"/>
        <family val="2"/>
        <scheme val="minor"/>
      </rPr>
      <t xml:space="preserve"> for reference throughout the year and to pre-populate the </t>
    </r>
    <r>
      <rPr>
        <i/>
        <sz val="11"/>
        <color theme="1"/>
        <rFont val="Calibri"/>
        <family val="2"/>
        <scheme val="minor"/>
      </rPr>
      <t>Monthly Veteran Service Report</t>
    </r>
    <r>
      <rPr>
        <sz val="11"/>
        <color theme="1"/>
        <rFont val="Calibri"/>
        <family val="2"/>
        <scheme val="minor"/>
      </rPr>
      <t xml:space="preserve">.   Below is a summary of the </t>
    </r>
    <r>
      <rPr>
        <i/>
        <sz val="11"/>
        <color theme="1"/>
        <rFont val="Calibri"/>
        <family val="2"/>
        <scheme val="minor"/>
      </rPr>
      <t>VDC Spending Plan</t>
    </r>
    <r>
      <rPr>
        <sz val="11"/>
        <color theme="1"/>
        <rFont val="Calibri"/>
        <family val="2"/>
        <scheme val="minor"/>
      </rPr>
      <t xml:space="preserve"> sections to review and complete with the Veteran.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</si>
</sst>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
    <numFmt numFmtId="165" formatCode="&quot;$&quot;#,##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3"/>
      <color theme="3"/>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10"/>
      <color theme="1"/>
      <name val="Calibri"/>
      <family val="2"/>
      <scheme val="minor"/>
    </font>
    <font>
      <u/>
      <sz val="11"/>
      <color theme="10"/>
      <name val="Calibri"/>
      <family val="2"/>
      <scheme val="minor"/>
    </font>
    <font>
      <b/>
      <sz val="1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sz val="10"/>
      <name val="Calibri"/>
      <family val="2"/>
      <scheme val="minor"/>
    </font>
    <font>
      <sz val="10"/>
      <color rgb="FFFF0000"/>
      <name val="Calibri"/>
      <family val="2"/>
      <scheme val="minor"/>
    </font>
    <font>
      <b/>
      <sz val="11"/>
      <color rgb="FFFF0000"/>
      <name val="Calibri"/>
      <family val="2"/>
      <scheme val="minor"/>
    </font>
    <font>
      <i/>
      <sz val="10"/>
      <color theme="1"/>
      <name val="Calibri"/>
      <family val="2"/>
      <scheme val="minor"/>
    </font>
    <font>
      <b/>
      <u/>
      <sz val="11"/>
      <name val="Calibri"/>
      <family val="2"/>
      <scheme val="minor"/>
    </font>
    <font>
      <u/>
      <sz val="11"/>
      <name val="Calibri"/>
      <family val="2"/>
      <scheme val="minor"/>
    </font>
    <font>
      <sz val="12"/>
      <name val="Calibri"/>
      <family val="2"/>
      <scheme val="minor"/>
    </font>
    <font>
      <sz val="12"/>
      <color rgb="FF000000"/>
      <name val="Calibri"/>
      <family val="2"/>
      <scheme val="minor"/>
    </font>
    <font>
      <u/>
      <sz val="18"/>
      <name val="Calibri"/>
      <family val="2"/>
      <scheme val="minor"/>
    </font>
    <font>
      <u/>
      <sz val="18"/>
      <color theme="3"/>
      <name val="Calibri"/>
      <family val="2"/>
      <scheme val="minor"/>
    </font>
    <font>
      <u/>
      <sz val="12"/>
      <color theme="10"/>
      <name val="Calibri"/>
      <family val="2"/>
      <scheme val="minor"/>
    </font>
    <font>
      <i/>
      <sz val="12"/>
      <name val="Calibri"/>
      <family val="2"/>
      <scheme val="minor"/>
    </font>
    <font>
      <i/>
      <sz val="11"/>
      <name val="Calibri"/>
      <family val="2"/>
      <scheme val="minor"/>
    </font>
    <font>
      <i/>
      <sz val="12"/>
      <color theme="1"/>
      <name val="Calibri"/>
      <family val="2"/>
      <scheme val="minor"/>
    </font>
    <font>
      <sz val="18"/>
      <color theme="1"/>
      <name val="Calibri"/>
      <family val="2"/>
      <scheme val="minor"/>
    </font>
    <font>
      <sz val="12"/>
      <color rgb="FFFF0000"/>
      <name val="Calibri"/>
      <family val="2"/>
      <scheme val="minor"/>
    </font>
    <font>
      <b/>
      <sz val="12"/>
      <color rgb="FF000000"/>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ED2"/>
        <bgColor indexed="64"/>
      </patternFill>
    </fill>
    <fill>
      <patternFill patternType="solid">
        <fgColor rgb="FFFFFFCC"/>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6" fillId="0" borderId="7" applyNumberFormat="0" applyFill="0" applyAlignment="0" applyProtection="0"/>
    <xf numFmtId="0" fontId="11" fillId="0" borderId="0" applyNumberFormat="0" applyFill="0" applyBorder="0" applyAlignment="0" applyProtection="0"/>
  </cellStyleXfs>
  <cellXfs count="286">
    <xf numFmtId="0" fontId="0" fillId="0" borderId="0" xfId="0"/>
    <xf numFmtId="0" fontId="3" fillId="0" borderId="0" xfId="0" applyFont="1"/>
    <xf numFmtId="0" fontId="2" fillId="0" borderId="0" xfId="0" applyFont="1"/>
    <xf numFmtId="0" fontId="4" fillId="0" borderId="0" xfId="0" applyFont="1"/>
    <xf numFmtId="0" fontId="0" fillId="0" borderId="0" xfId="0" applyAlignment="1">
      <alignment vertical="top" wrapText="1"/>
    </xf>
    <xf numFmtId="0" fontId="0" fillId="0" borderId="0" xfId="0" applyAlignment="1">
      <alignment wrapText="1"/>
    </xf>
    <xf numFmtId="0" fontId="5" fillId="0" borderId="0" xfId="0" applyFont="1"/>
    <xf numFmtId="0" fontId="5" fillId="0" borderId="0" xfId="0" applyFont="1" applyAlignment="1">
      <alignment horizontal="center" vertical="top" wrapText="1"/>
    </xf>
    <xf numFmtId="0" fontId="5" fillId="0" borderId="0" xfId="0" applyFont="1" applyAlignment="1">
      <alignment horizontal="center" wrapText="1"/>
    </xf>
    <xf numFmtId="0" fontId="15" fillId="3" borderId="0" xfId="0" applyFont="1" applyFill="1"/>
    <xf numFmtId="0" fontId="14" fillId="3" borderId="0" xfId="0" applyFont="1" applyFill="1"/>
    <xf numFmtId="164" fontId="13" fillId="3" borderId="0" xfId="0" applyNumberFormat="1" applyFont="1" applyFill="1"/>
    <xf numFmtId="164" fontId="19" fillId="3" borderId="0" xfId="0" applyNumberFormat="1" applyFont="1" applyFill="1"/>
    <xf numFmtId="0" fontId="19" fillId="3" borderId="0" xfId="0" applyFont="1" applyFill="1"/>
    <xf numFmtId="7" fontId="5" fillId="3" borderId="0" xfId="0" applyNumberFormat="1" applyFont="1" applyFill="1" applyAlignment="1">
      <alignment horizontal="left"/>
    </xf>
    <xf numFmtId="49" fontId="3" fillId="3" borderId="2" xfId="0" applyNumberFormat="1" applyFont="1" applyFill="1" applyBorder="1" applyAlignment="1">
      <alignment horizontal="left"/>
    </xf>
    <xf numFmtId="0" fontId="0" fillId="0" borderId="0" xfId="0" applyAlignment="1">
      <alignment vertical="top"/>
    </xf>
    <xf numFmtId="164" fontId="1" fillId="2" borderId="1" xfId="1" applyNumberFormat="1" applyFont="1" applyFill="1" applyBorder="1" applyAlignment="1">
      <alignment horizontal="left"/>
    </xf>
    <xf numFmtId="164" fontId="5" fillId="2" borderId="1" xfId="0" applyNumberFormat="1" applyFont="1" applyFill="1" applyBorder="1" applyAlignment="1">
      <alignment horizontal="left"/>
    </xf>
    <xf numFmtId="7" fontId="5" fillId="2" borderId="1" xfId="0" applyNumberFormat="1" applyFont="1" applyFill="1" applyBorder="1" applyAlignment="1">
      <alignment horizontal="left"/>
    </xf>
    <xf numFmtId="0" fontId="16" fillId="0" borderId="1" xfId="0" applyFont="1" applyBorder="1" applyAlignment="1">
      <alignment horizontal="center" wrapText="1"/>
    </xf>
    <xf numFmtId="164" fontId="16" fillId="0" borderId="1" xfId="0" applyNumberFormat="1" applyFont="1" applyBorder="1" applyAlignment="1">
      <alignment horizontal="center" wrapText="1"/>
    </xf>
    <xf numFmtId="0" fontId="16" fillId="0" borderId="1" xfId="0" applyFont="1" applyBorder="1" applyAlignment="1">
      <alignment wrapText="1"/>
    </xf>
    <xf numFmtId="164" fontId="16" fillId="0" borderId="1" xfId="0" applyNumberFormat="1" applyFont="1" applyBorder="1" applyAlignment="1">
      <alignment wrapText="1"/>
    </xf>
    <xf numFmtId="0" fontId="17" fillId="0" borderId="1" xfId="0" applyFont="1" applyBorder="1" applyAlignment="1">
      <alignment wrapText="1"/>
    </xf>
    <xf numFmtId="164" fontId="17" fillId="0" borderId="1" xfId="0" applyNumberFormat="1" applyFont="1" applyBorder="1" applyAlignment="1">
      <alignment wrapText="1"/>
    </xf>
    <xf numFmtId="0" fontId="10" fillId="0" borderId="1" xfId="0" applyFont="1" applyBorder="1" applyAlignment="1">
      <alignment wrapText="1"/>
    </xf>
    <xf numFmtId="0" fontId="10" fillId="5" borderId="1" xfId="0" applyFont="1" applyFill="1" applyBorder="1" applyAlignment="1">
      <alignment wrapText="1"/>
    </xf>
    <xf numFmtId="164" fontId="10" fillId="5" borderId="1" xfId="0" applyNumberFormat="1" applyFont="1" applyFill="1" applyBorder="1" applyAlignment="1">
      <alignment wrapText="1"/>
    </xf>
    <xf numFmtId="0" fontId="16" fillId="0" borderId="1" xfId="0" applyFont="1" applyBorder="1" applyAlignment="1">
      <alignment horizontal="center" vertical="top" wrapText="1"/>
    </xf>
    <xf numFmtId="164" fontId="16" fillId="0" borderId="1" xfId="0" applyNumberFormat="1" applyFont="1" applyBorder="1" applyAlignment="1">
      <alignment horizontal="center" vertical="top" wrapText="1"/>
    </xf>
    <xf numFmtId="0" fontId="10" fillId="0" borderId="1" xfId="0" applyFont="1" applyBorder="1" applyAlignment="1">
      <alignment horizontal="center" wrapText="1"/>
    </xf>
    <xf numFmtId="0" fontId="10" fillId="0" borderId="1" xfId="0" applyFont="1" applyBorder="1" applyAlignment="1">
      <alignment horizontal="center"/>
    </xf>
    <xf numFmtId="164" fontId="5" fillId="0" borderId="1" xfId="0" applyNumberFormat="1" applyFont="1" applyBorder="1"/>
    <xf numFmtId="0" fontId="5" fillId="0" borderId="1" xfId="0" applyFont="1" applyBorder="1"/>
    <xf numFmtId="164" fontId="10" fillId="0" borderId="1" xfId="0" applyNumberFormat="1" applyFont="1" applyBorder="1" applyAlignment="1">
      <alignment horizontal="center" wrapText="1"/>
    </xf>
    <xf numFmtId="0" fontId="16" fillId="0" borderId="10" xfId="0" applyFont="1" applyBorder="1" applyAlignment="1">
      <alignment horizontal="center" vertical="top" wrapText="1"/>
    </xf>
    <xf numFmtId="164" fontId="16" fillId="0" borderId="10" xfId="0" applyNumberFormat="1" applyFont="1" applyBorder="1" applyAlignment="1">
      <alignment horizontal="center" vertical="top" wrapText="1"/>
    </xf>
    <xf numFmtId="0" fontId="0" fillId="0" borderId="0" xfId="0" applyAlignment="1">
      <alignment vertical="center"/>
    </xf>
    <xf numFmtId="0" fontId="3" fillId="0" borderId="0" xfId="0" applyFont="1" applyAlignment="1">
      <alignment wrapText="1"/>
    </xf>
    <xf numFmtId="0" fontId="3" fillId="0" borderId="0" xfId="0" applyFont="1" applyAlignment="1">
      <alignment horizontal="center" vertical="center"/>
    </xf>
    <xf numFmtId="0" fontId="3" fillId="0" borderId="1" xfId="0" applyFont="1" applyBorder="1" applyAlignment="1">
      <alignment horizontal="right"/>
    </xf>
    <xf numFmtId="0" fontId="23" fillId="0" borderId="0" xfId="0" applyFont="1"/>
    <xf numFmtId="8" fontId="23" fillId="0" borderId="0" xfId="0" applyNumberFormat="1" applyFont="1" applyAlignment="1">
      <alignment horizontal="center"/>
    </xf>
    <xf numFmtId="14" fontId="3" fillId="0" borderId="0" xfId="0" applyNumberFormat="1" applyFont="1" applyAlignment="1" applyProtection="1">
      <alignment horizontal="left"/>
      <protection locked="0"/>
    </xf>
    <xf numFmtId="0" fontId="3" fillId="0" borderId="0" xfId="0" applyFont="1" applyAlignment="1">
      <alignment horizontal="left"/>
    </xf>
    <xf numFmtId="0" fontId="3" fillId="0" borderId="1" xfId="0" applyFont="1" applyBorder="1"/>
    <xf numFmtId="0" fontId="3" fillId="0" borderId="0" xfId="0" applyFont="1" applyAlignment="1">
      <alignment horizontal="center"/>
    </xf>
    <xf numFmtId="7" fontId="3" fillId="0" borderId="0" xfId="0" applyNumberFormat="1" applyFont="1" applyAlignment="1">
      <alignment horizontal="center"/>
    </xf>
    <xf numFmtId="0" fontId="3" fillId="0" borderId="0" xfId="0" applyFont="1" applyAlignment="1">
      <alignment horizontal="right" wrapText="1"/>
    </xf>
    <xf numFmtId="0" fontId="23" fillId="0" borderId="0" xfId="0" applyFont="1" applyAlignment="1">
      <alignment horizontal="right"/>
    </xf>
    <xf numFmtId="0" fontId="3" fillId="3" borderId="2" xfId="0" applyFont="1" applyFill="1" applyBorder="1"/>
    <xf numFmtId="0" fontId="8" fillId="3" borderId="0" xfId="0" applyFont="1" applyFill="1"/>
    <xf numFmtId="0" fontId="8" fillId="3" borderId="0" xfId="0" applyFont="1" applyFill="1" applyAlignment="1">
      <alignment horizontal="center"/>
    </xf>
    <xf numFmtId="0" fontId="0" fillId="3" borderId="0" xfId="0" applyFill="1"/>
    <xf numFmtId="0" fontId="8" fillId="3" borderId="0" xfId="0" applyFont="1" applyFill="1" applyAlignment="1">
      <alignment horizontal="left"/>
    </xf>
    <xf numFmtId="0" fontId="3" fillId="3" borderId="1" xfId="0" applyFont="1" applyFill="1" applyBorder="1"/>
    <xf numFmtId="0" fontId="3" fillId="3" borderId="1" xfId="0" applyFont="1" applyFill="1" applyBorder="1" applyAlignment="1">
      <alignment wrapText="1"/>
    </xf>
    <xf numFmtId="0" fontId="0" fillId="3" borderId="0" xfId="0" applyFill="1" applyAlignment="1">
      <alignment wrapText="1"/>
    </xf>
    <xf numFmtId="17" fontId="0" fillId="3" borderId="0" xfId="0" applyNumberFormat="1" applyFill="1"/>
    <xf numFmtId="44" fontId="1" fillId="3" borderId="0" xfId="1" applyFont="1" applyFill="1" applyBorder="1"/>
    <xf numFmtId="44" fontId="1" fillId="3" borderId="0" xfId="1" applyFont="1" applyFill="1"/>
    <xf numFmtId="0" fontId="0" fillId="3" borderId="1" xfId="0" applyFill="1" applyBorder="1" applyAlignment="1">
      <alignment wrapText="1"/>
    </xf>
    <xf numFmtId="0" fontId="9" fillId="3" borderId="1" xfId="0" applyFont="1" applyFill="1" applyBorder="1" applyAlignment="1">
      <alignment wrapText="1"/>
    </xf>
    <xf numFmtId="164" fontId="1" fillId="3" borderId="0" xfId="1" applyNumberFormat="1" applyFont="1" applyFill="1" applyBorder="1" applyAlignment="1"/>
    <xf numFmtId="0" fontId="1" fillId="3" borderId="0" xfId="1" applyNumberFormat="1" applyFont="1" applyFill="1" applyBorder="1" applyAlignment="1"/>
    <xf numFmtId="0" fontId="0" fillId="3" borderId="1" xfId="0" applyFill="1" applyBorder="1" applyAlignment="1">
      <alignment horizontal="center" wrapText="1"/>
    </xf>
    <xf numFmtId="0" fontId="0" fillId="3" borderId="1" xfId="0" applyFill="1" applyBorder="1" applyAlignment="1">
      <alignment horizontal="center"/>
    </xf>
    <xf numFmtId="164" fontId="0" fillId="3" borderId="0" xfId="0" applyNumberFormat="1" applyFill="1"/>
    <xf numFmtId="0" fontId="14" fillId="3" borderId="0" xfId="0" applyFont="1" applyFill="1" applyAlignment="1">
      <alignment wrapText="1"/>
    </xf>
    <xf numFmtId="0" fontId="14" fillId="3" borderId="0" xfId="0" applyFont="1" applyFill="1" applyAlignment="1">
      <alignment horizontal="right" wrapText="1"/>
    </xf>
    <xf numFmtId="0" fontId="14" fillId="3" borderId="0" xfId="0" applyFont="1" applyFill="1" applyAlignment="1">
      <alignment horizontal="right"/>
    </xf>
    <xf numFmtId="164" fontId="14" fillId="3" borderId="0" xfId="0" applyNumberFormat="1" applyFont="1" applyFill="1" applyAlignment="1">
      <alignment horizontal="right"/>
    </xf>
    <xf numFmtId="164" fontId="14" fillId="3" borderId="0" xfId="0" applyNumberFormat="1" applyFont="1" applyFill="1"/>
    <xf numFmtId="164" fontId="0" fillId="3" borderId="1" xfId="0" applyNumberFormat="1" applyFill="1" applyBorder="1" applyAlignment="1">
      <alignment horizontal="center"/>
    </xf>
    <xf numFmtId="164" fontId="0" fillId="3" borderId="0" xfId="0" applyNumberFormat="1" applyFill="1" applyAlignment="1">
      <alignment horizontal="center"/>
    </xf>
    <xf numFmtId="164" fontId="14" fillId="3" borderId="0" xfId="0" applyNumberFormat="1" applyFont="1" applyFill="1" applyAlignment="1">
      <alignment horizontal="center"/>
    </xf>
    <xf numFmtId="0" fontId="0" fillId="3" borderId="1" xfId="0" applyFill="1" applyBorder="1"/>
    <xf numFmtId="0" fontId="5" fillId="3" borderId="1" xfId="0" applyFont="1" applyFill="1" applyBorder="1"/>
    <xf numFmtId="0" fontId="13" fillId="3" borderId="0" xfId="0" applyFont="1" applyFill="1"/>
    <xf numFmtId="0" fontId="5" fillId="3" borderId="1" xfId="0" applyFont="1" applyFill="1" applyBorder="1" applyAlignment="1">
      <alignment vertical="center" wrapText="1"/>
    </xf>
    <xf numFmtId="0" fontId="13" fillId="3" borderId="0" xfId="0" applyFont="1" applyFill="1" applyAlignment="1">
      <alignment horizontal="right"/>
    </xf>
    <xf numFmtId="0" fontId="5" fillId="3" borderId="0" xfId="0" applyFont="1" applyFill="1" applyAlignment="1">
      <alignment vertical="center" wrapText="1"/>
    </xf>
    <xf numFmtId="0" fontId="27" fillId="3" borderId="1" xfId="0" applyFont="1" applyFill="1" applyBorder="1"/>
    <xf numFmtId="164" fontId="28" fillId="2" borderId="1" xfId="0" applyNumberFormat="1" applyFont="1" applyFill="1" applyBorder="1" applyAlignment="1">
      <alignment horizontal="left"/>
    </xf>
    <xf numFmtId="0" fontId="14" fillId="3" borderId="9" xfId="0" applyFont="1" applyFill="1" applyBorder="1" applyAlignment="1">
      <alignment horizontal="right"/>
    </xf>
    <xf numFmtId="0" fontId="14" fillId="3" borderId="8" xfId="0" applyFont="1" applyFill="1" applyBorder="1" applyAlignment="1">
      <alignment horizontal="right"/>
    </xf>
    <xf numFmtId="0" fontId="3" fillId="0" borderId="1" xfId="0" applyFont="1" applyBorder="1" applyAlignment="1">
      <alignment horizontal="right"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left"/>
    </xf>
    <xf numFmtId="0" fontId="7" fillId="3" borderId="0" xfId="0" applyFont="1" applyFill="1" applyAlignment="1">
      <alignment vertical="top"/>
    </xf>
    <xf numFmtId="0" fontId="2" fillId="0" borderId="0" xfId="0" applyFont="1" applyAlignment="1">
      <alignment wrapText="1"/>
    </xf>
    <xf numFmtId="0" fontId="16" fillId="0" borderId="5" xfId="0" applyFont="1" applyBorder="1"/>
    <xf numFmtId="0" fontId="16" fillId="0" borderId="3" xfId="0" applyFont="1" applyBorder="1"/>
    <xf numFmtId="0" fontId="16" fillId="0" borderId="6" xfId="0" applyFont="1" applyBorder="1"/>
    <xf numFmtId="0" fontId="16" fillId="0" borderId="0" xfId="0" applyFont="1"/>
    <xf numFmtId="0" fontId="10" fillId="0" borderId="0" xfId="0" applyFont="1" applyAlignment="1">
      <alignment vertical="top"/>
    </xf>
    <xf numFmtId="0" fontId="10" fillId="0" borderId="0" xfId="0" applyFont="1"/>
    <xf numFmtId="0" fontId="0" fillId="4" borderId="0" xfId="0" applyFill="1"/>
    <xf numFmtId="0" fontId="10" fillId="0" borderId="0" xfId="0" applyFont="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pplyProtection="1">
      <alignment wrapText="1"/>
      <protection locked="0"/>
    </xf>
    <xf numFmtId="0" fontId="3" fillId="0" borderId="0" xfId="0" applyFont="1" applyAlignment="1">
      <alignment vertical="center" wrapText="1"/>
    </xf>
    <xf numFmtId="165" fontId="3" fillId="0" borderId="0" xfId="1" applyNumberFormat="1" applyFont="1" applyFill="1" applyBorder="1" applyAlignment="1" applyProtection="1">
      <alignment vertical="center"/>
      <protection locked="0"/>
    </xf>
    <xf numFmtId="0" fontId="3" fillId="0" borderId="0" xfId="0" applyFont="1" applyAlignment="1">
      <alignment horizontal="right"/>
    </xf>
    <xf numFmtId="7" fontId="3" fillId="0" borderId="0" xfId="1" applyNumberFormat="1" applyFont="1" applyFill="1" applyBorder="1" applyAlignment="1">
      <alignment horizontal="left" indent="1"/>
    </xf>
    <xf numFmtId="0" fontId="29" fillId="0" borderId="0" xfId="0" applyFont="1"/>
    <xf numFmtId="0" fontId="29" fillId="0" borderId="1" xfId="0" applyFont="1" applyBorder="1"/>
    <xf numFmtId="0" fontId="29" fillId="0" borderId="1" xfId="0" applyFont="1" applyBorder="1" applyAlignment="1">
      <alignment horizontal="center"/>
    </xf>
    <xf numFmtId="0" fontId="30" fillId="0" borderId="0" xfId="0" applyFont="1"/>
    <xf numFmtId="0" fontId="23" fillId="0" borderId="0" xfId="0" applyFont="1" applyAlignment="1">
      <alignment horizontal="center"/>
    </xf>
    <xf numFmtId="3" fontId="3" fillId="0" borderId="0" xfId="0" applyNumberFormat="1" applyFont="1" applyAlignment="1">
      <alignment horizontal="right"/>
    </xf>
    <xf numFmtId="0" fontId="3" fillId="6" borderId="0" xfId="0" applyFont="1" applyFill="1"/>
    <xf numFmtId="1" fontId="3" fillId="6" borderId="1" xfId="1" applyNumberFormat="1" applyFont="1" applyFill="1" applyBorder="1" applyAlignment="1">
      <alignment horizontal="center"/>
    </xf>
    <xf numFmtId="0" fontId="3" fillId="7" borderId="0" xfId="0" applyFont="1" applyFill="1"/>
    <xf numFmtId="164" fontId="3" fillId="7" borderId="1" xfId="0" applyNumberFormat="1" applyFont="1" applyFill="1" applyBorder="1" applyAlignment="1">
      <alignment horizontal="center"/>
    </xf>
    <xf numFmtId="7" fontId="3" fillId="7" borderId="1" xfId="1" applyNumberFormat="1" applyFont="1" applyFill="1" applyBorder="1" applyAlignment="1">
      <alignment horizontal="left"/>
    </xf>
    <xf numFmtId="0" fontId="3" fillId="7" borderId="1" xfId="0" applyFont="1" applyFill="1" applyBorder="1" applyAlignment="1">
      <alignment horizontal="left"/>
    </xf>
    <xf numFmtId="0" fontId="3" fillId="7" borderId="1" xfId="1" applyNumberFormat="1" applyFont="1" applyFill="1" applyBorder="1" applyAlignment="1">
      <alignment horizontal="left" wrapText="1"/>
    </xf>
    <xf numFmtId="164" fontId="1" fillId="7" borderId="1" xfId="1" applyNumberFormat="1" applyFont="1" applyFill="1" applyBorder="1" applyAlignment="1">
      <alignment horizontal="left"/>
    </xf>
    <xf numFmtId="0" fontId="9" fillId="7" borderId="1" xfId="0" applyFont="1" applyFill="1" applyBorder="1" applyAlignment="1">
      <alignment horizontal="left"/>
    </xf>
    <xf numFmtId="0" fontId="0" fillId="7" borderId="1" xfId="0" applyFill="1" applyBorder="1" applyAlignment="1">
      <alignment horizontal="center"/>
    </xf>
    <xf numFmtId="0" fontId="0" fillId="7" borderId="1" xfId="0" applyFill="1" applyBorder="1" applyAlignment="1">
      <alignment horizontal="center" vertical="center" wrapText="1"/>
    </xf>
    <xf numFmtId="7" fontId="0" fillId="7" borderId="1"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7" fontId="0" fillId="7" borderId="1" xfId="0" applyNumberFormat="1" applyFill="1" applyBorder="1" applyAlignment="1">
      <alignment horizontal="center"/>
    </xf>
    <xf numFmtId="164" fontId="0" fillId="7" borderId="1" xfId="0" applyNumberFormat="1" applyFill="1" applyBorder="1" applyAlignment="1">
      <alignment horizontal="center"/>
    </xf>
    <xf numFmtId="0" fontId="5" fillId="7" borderId="1" xfId="0" applyFont="1" applyFill="1" applyBorder="1" applyAlignment="1">
      <alignment horizontal="center"/>
    </xf>
    <xf numFmtId="164" fontId="14" fillId="7" borderId="1" xfId="0" applyNumberFormat="1" applyFont="1" applyFill="1" applyBorder="1" applyAlignment="1">
      <alignment horizontal="center"/>
    </xf>
    <xf numFmtId="0" fontId="0" fillId="7" borderId="1" xfId="0" applyFill="1" applyBorder="1" applyAlignment="1">
      <alignment horizontal="center" vertical="top"/>
    </xf>
    <xf numFmtId="0" fontId="0" fillId="7" borderId="1" xfId="0" applyFill="1" applyBorder="1" applyAlignment="1">
      <alignment horizontal="center" wrapText="1"/>
    </xf>
    <xf numFmtId="164" fontId="5" fillId="7" borderId="1" xfId="0" applyNumberFormat="1" applyFont="1" applyFill="1" applyBorder="1" applyAlignment="1">
      <alignment horizontal="left"/>
    </xf>
    <xf numFmtId="7" fontId="5" fillId="7" borderId="1" xfId="0" applyNumberFormat="1" applyFont="1" applyFill="1" applyBorder="1" applyAlignment="1">
      <alignment horizontal="left"/>
    </xf>
    <xf numFmtId="164" fontId="28" fillId="7" borderId="1" xfId="0" applyNumberFormat="1" applyFont="1" applyFill="1" applyBorder="1" applyAlignment="1">
      <alignment horizontal="left"/>
    </xf>
    <xf numFmtId="4" fontId="0" fillId="6" borderId="1" xfId="0" applyNumberFormat="1" applyFill="1" applyBorder="1" applyAlignment="1">
      <alignment horizontal="center" vertical="center" wrapText="1"/>
    </xf>
    <xf numFmtId="164" fontId="5" fillId="6" borderId="1" xfId="0" applyNumberFormat="1" applyFont="1" applyFill="1" applyBorder="1" applyAlignment="1">
      <alignment horizontal="center"/>
    </xf>
    <xf numFmtId="164" fontId="0" fillId="6" borderId="1" xfId="0" applyNumberFormat="1" applyFill="1" applyBorder="1" applyAlignment="1">
      <alignment horizontal="center"/>
    </xf>
    <xf numFmtId="0" fontId="5" fillId="6" borderId="1" xfId="0" applyFont="1" applyFill="1" applyBorder="1" applyAlignment="1">
      <alignment horizontal="left"/>
    </xf>
    <xf numFmtId="164" fontId="3" fillId="6" borderId="1" xfId="1" applyNumberFormat="1" applyFont="1" applyFill="1" applyBorder="1" applyAlignment="1">
      <alignment horizont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8" fontId="22" fillId="7" borderId="1" xfId="0" applyNumberFormat="1" applyFont="1" applyFill="1" applyBorder="1" applyAlignment="1">
      <alignment horizontal="center"/>
    </xf>
    <xf numFmtId="7" fontId="23" fillId="7" borderId="1" xfId="0" applyNumberFormat="1" applyFont="1" applyFill="1" applyBorder="1" applyAlignment="1">
      <alignment horizontal="center"/>
    </xf>
    <xf numFmtId="3" fontId="3" fillId="7" borderId="1" xfId="0" applyNumberFormat="1" applyFont="1" applyFill="1" applyBorder="1" applyAlignment="1">
      <alignment horizontal="center"/>
    </xf>
    <xf numFmtId="8" fontId="23" fillId="7" borderId="1" xfId="0" applyNumberFormat="1" applyFont="1" applyFill="1" applyBorder="1" applyAlignment="1">
      <alignment horizontal="center"/>
    </xf>
    <xf numFmtId="164" fontId="3" fillId="7" borderId="1" xfId="0" applyNumberFormat="1" applyFont="1" applyFill="1" applyBorder="1" applyAlignment="1">
      <alignment horizontal="left" indent="1"/>
    </xf>
    <xf numFmtId="164" fontId="3" fillId="7" borderId="1" xfId="1" applyNumberFormat="1" applyFont="1" applyFill="1" applyBorder="1" applyAlignment="1">
      <alignment horizontal="left" indent="1"/>
    </xf>
    <xf numFmtId="164" fontId="3" fillId="7" borderId="10" xfId="1" applyNumberFormat="1" applyFont="1" applyFill="1" applyBorder="1" applyAlignment="1">
      <alignment horizontal="left" indent="1"/>
    </xf>
    <xf numFmtId="164" fontId="3" fillId="6" borderId="1" xfId="0" applyNumberFormat="1" applyFont="1" applyFill="1" applyBorder="1" applyAlignment="1">
      <alignment horizontal="left" vertical="center"/>
    </xf>
    <xf numFmtId="7" fontId="3" fillId="7" borderId="1" xfId="1" applyNumberFormat="1" applyFont="1" applyFill="1" applyBorder="1" applyAlignment="1">
      <alignment horizontal="left" indent="1"/>
    </xf>
    <xf numFmtId="7" fontId="3" fillId="6" borderId="1" xfId="0" applyNumberFormat="1" applyFont="1" applyFill="1" applyBorder="1" applyAlignment="1">
      <alignment horizontal="left"/>
    </xf>
    <xf numFmtId="3" fontId="3" fillId="6" borderId="1" xfId="0" applyNumberFormat="1" applyFont="1" applyFill="1" applyBorder="1" applyAlignment="1">
      <alignment vertical="center"/>
    </xf>
    <xf numFmtId="164" fontId="3" fillId="6" borderId="1" xfId="0" applyNumberFormat="1" applyFont="1" applyFill="1" applyBorder="1" applyAlignment="1">
      <alignment vertical="center"/>
    </xf>
    <xf numFmtId="0" fontId="16" fillId="5" borderId="1" xfId="0" applyFont="1" applyFill="1" applyBorder="1" applyAlignment="1">
      <alignment wrapText="1"/>
    </xf>
    <xf numFmtId="0" fontId="3" fillId="8" borderId="0" xfId="0" applyFont="1" applyFill="1"/>
    <xf numFmtId="8" fontId="23" fillId="8" borderId="1" xfId="0" applyNumberFormat="1" applyFont="1" applyFill="1" applyBorder="1" applyAlignment="1">
      <alignment horizontal="center"/>
    </xf>
    <xf numFmtId="0" fontId="23" fillId="8" borderId="1" xfId="0" applyFont="1" applyFill="1" applyBorder="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10" fillId="7" borderId="1" xfId="0" applyFont="1" applyFill="1" applyBorder="1" applyAlignment="1">
      <alignment horizontal="center"/>
    </xf>
    <xf numFmtId="0" fontId="10" fillId="7" borderId="1" xfId="0" applyFont="1" applyFill="1" applyBorder="1" applyAlignment="1">
      <alignment horizontal="center" vertical="center" wrapText="1"/>
    </xf>
    <xf numFmtId="164" fontId="10" fillId="7" borderId="1" xfId="0" applyNumberFormat="1" applyFont="1" applyFill="1" applyBorder="1" applyAlignment="1">
      <alignment horizontal="center" vertical="center" wrapText="1"/>
    </xf>
    <xf numFmtId="164" fontId="10" fillId="7" borderId="1" xfId="0" applyNumberFormat="1" applyFont="1" applyFill="1" applyBorder="1" applyAlignment="1">
      <alignment horizontal="center"/>
    </xf>
    <xf numFmtId="164" fontId="16" fillId="5" borderId="1" xfId="0" applyNumberFormat="1" applyFont="1" applyFill="1" applyBorder="1" applyAlignment="1">
      <alignment wrapText="1"/>
    </xf>
    <xf numFmtId="0" fontId="10" fillId="7" borderId="1" xfId="0" applyFont="1" applyFill="1" applyBorder="1" applyAlignment="1">
      <alignment horizontal="center" vertical="top"/>
    </xf>
    <xf numFmtId="0" fontId="16" fillId="7" borderId="1" xfId="0" applyFont="1" applyFill="1" applyBorder="1" applyAlignment="1">
      <alignment wrapText="1"/>
    </xf>
    <xf numFmtId="0" fontId="16" fillId="7" borderId="1" xfId="0" applyFont="1" applyFill="1" applyBorder="1" applyAlignment="1">
      <alignment horizontal="center" wrapText="1"/>
    </xf>
    <xf numFmtId="0" fontId="16" fillId="6" borderId="1" xfId="0" applyFont="1" applyFill="1" applyBorder="1" applyAlignment="1">
      <alignment horizontal="center" wrapText="1"/>
    </xf>
    <xf numFmtId="4" fontId="10" fillId="6" borderId="1" xfId="0" applyNumberFormat="1" applyFont="1" applyFill="1" applyBorder="1" applyAlignment="1">
      <alignment horizontal="center" vertical="center" wrapText="1"/>
    </xf>
    <xf numFmtId="0" fontId="16" fillId="6" borderId="1" xfId="0" applyFont="1" applyFill="1" applyBorder="1" applyAlignment="1">
      <alignment wrapText="1"/>
    </xf>
    <xf numFmtId="0" fontId="10" fillId="6" borderId="1" xfId="0" applyFont="1" applyFill="1" applyBorder="1" applyAlignment="1">
      <alignment wrapText="1"/>
    </xf>
    <xf numFmtId="0" fontId="5" fillId="6" borderId="1" xfId="0" applyFont="1" applyFill="1" applyBorder="1" applyAlignment="1">
      <alignment wrapText="1"/>
    </xf>
    <xf numFmtId="164" fontId="10" fillId="6" borderId="1" xfId="0" applyNumberFormat="1" applyFont="1" applyFill="1" applyBorder="1" applyAlignment="1">
      <alignment wrapText="1"/>
    </xf>
    <xf numFmtId="164" fontId="10" fillId="6" borderId="1" xfId="0" applyNumberFormat="1" applyFont="1" applyFill="1" applyBorder="1" applyAlignment="1">
      <alignment horizontal="center"/>
    </xf>
    <xf numFmtId="164" fontId="16" fillId="6" borderId="1" xfId="0" applyNumberFormat="1" applyFont="1" applyFill="1" applyBorder="1" applyAlignment="1">
      <alignment wrapText="1"/>
    </xf>
    <xf numFmtId="164" fontId="16" fillId="6" borderId="1" xfId="0" applyNumberFormat="1" applyFont="1" applyFill="1" applyBorder="1" applyAlignment="1">
      <alignment horizontal="center" wrapText="1"/>
    </xf>
    <xf numFmtId="0" fontId="3" fillId="10" borderId="1" xfId="0" applyFont="1" applyFill="1" applyBorder="1" applyAlignment="1">
      <alignment horizontal="center"/>
    </xf>
    <xf numFmtId="0" fontId="3" fillId="10" borderId="0" xfId="0" applyFont="1" applyFill="1"/>
    <xf numFmtId="0" fontId="22" fillId="10" borderId="1" xfId="0" applyFont="1" applyFill="1" applyBorder="1" applyAlignment="1">
      <alignment horizontal="center"/>
    </xf>
    <xf numFmtId="0" fontId="0" fillId="0" borderId="0" xfId="0" applyAlignment="1">
      <alignment horizontal="center" vertical="top" wrapText="1"/>
    </xf>
    <xf numFmtId="0" fontId="16" fillId="0" borderId="5" xfId="0" applyFont="1" applyBorder="1" applyAlignment="1">
      <alignment horizontal="left"/>
    </xf>
    <xf numFmtId="0" fontId="16" fillId="0" borderId="3" xfId="0" applyFont="1" applyBorder="1" applyAlignment="1">
      <alignment horizontal="left"/>
    </xf>
    <xf numFmtId="0" fontId="16" fillId="0" borderId="6" xfId="0" applyFont="1" applyBorder="1" applyAlignment="1">
      <alignment horizontal="left"/>
    </xf>
    <xf numFmtId="0" fontId="10" fillId="0" borderId="5" xfId="0" applyFont="1" applyBorder="1" applyAlignment="1">
      <alignment horizontal="left" vertical="top"/>
    </xf>
    <xf numFmtId="0" fontId="10" fillId="0" borderId="3" xfId="0" applyFont="1" applyBorder="1" applyAlignment="1">
      <alignment horizontal="left" vertical="top"/>
    </xf>
    <xf numFmtId="0" fontId="10" fillId="0" borderId="6" xfId="0" applyFont="1" applyBorder="1" applyAlignment="1">
      <alignment horizontal="left" vertical="top"/>
    </xf>
    <xf numFmtId="0" fontId="16" fillId="6" borderId="5" xfId="0" applyFont="1" applyFill="1" applyBorder="1" applyAlignment="1">
      <alignment horizontal="center"/>
    </xf>
    <xf numFmtId="0" fontId="16" fillId="6" borderId="6" xfId="0" applyFont="1" applyFill="1" applyBorder="1" applyAlignment="1">
      <alignment horizontal="center"/>
    </xf>
    <xf numFmtId="164" fontId="16" fillId="7" borderId="5" xfId="0" applyNumberFormat="1" applyFont="1" applyFill="1" applyBorder="1" applyAlignment="1">
      <alignment horizontal="center"/>
    </xf>
    <xf numFmtId="164" fontId="16" fillId="7" borderId="6" xfId="0" applyNumberFormat="1" applyFont="1" applyFill="1" applyBorder="1" applyAlignment="1">
      <alignment horizontal="center"/>
    </xf>
    <xf numFmtId="7" fontId="16" fillId="7" borderId="5" xfId="0" applyNumberFormat="1" applyFont="1" applyFill="1" applyBorder="1" applyAlignment="1">
      <alignment horizontal="center"/>
    </xf>
    <xf numFmtId="7" fontId="16" fillId="7" borderId="6" xfId="0" applyNumberFormat="1" applyFont="1" applyFill="1" applyBorder="1" applyAlignment="1">
      <alignment horizontal="center"/>
    </xf>
    <xf numFmtId="0" fontId="16" fillId="0" borderId="8" xfId="0" applyFont="1" applyBorder="1" applyAlignment="1">
      <alignment horizontal="center"/>
    </xf>
    <xf numFmtId="0" fontId="16" fillId="0" borderId="0" xfId="0" applyFont="1" applyAlignment="1">
      <alignment horizontal="center"/>
    </xf>
    <xf numFmtId="0" fontId="10" fillId="0" borderId="0" xfId="0" applyFont="1" applyAlignment="1">
      <alignment horizontal="center"/>
    </xf>
    <xf numFmtId="0" fontId="0" fillId="0" borderId="0" xfId="0" applyAlignment="1">
      <alignment horizontal="center" wrapText="1"/>
    </xf>
    <xf numFmtId="0" fontId="0" fillId="0" borderId="0" xfId="0" applyAlignment="1">
      <alignment horizontal="center"/>
    </xf>
    <xf numFmtId="0" fontId="10" fillId="0" borderId="8" xfId="0" applyFont="1" applyBorder="1" applyAlignment="1">
      <alignment horizontal="center" vertical="top"/>
    </xf>
    <xf numFmtId="0" fontId="10" fillId="0" borderId="0" xfId="0" applyFont="1" applyAlignment="1">
      <alignment horizontal="center" vertical="top"/>
    </xf>
    <xf numFmtId="0" fontId="16" fillId="3" borderId="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 xfId="0" applyFont="1" applyFill="1" applyBorder="1" applyAlignment="1">
      <alignment horizontal="center"/>
    </xf>
    <xf numFmtId="0" fontId="16" fillId="3" borderId="3" xfId="0" applyFont="1" applyFill="1" applyBorder="1" applyAlignment="1">
      <alignment horizontal="center"/>
    </xf>
    <xf numFmtId="0" fontId="16" fillId="3" borderId="6" xfId="0" applyFont="1" applyFill="1" applyBorder="1" applyAlignment="1">
      <alignment horizontal="center"/>
    </xf>
    <xf numFmtId="0" fontId="0" fillId="0" borderId="0" xfId="0" applyAlignment="1">
      <alignment horizontal="left" vertical="top"/>
    </xf>
    <xf numFmtId="0" fontId="0" fillId="0" borderId="0" xfId="0" applyAlignment="1">
      <alignment horizontal="left"/>
    </xf>
    <xf numFmtId="0" fontId="2" fillId="0" borderId="0" xfId="0" applyFont="1" applyAlignment="1">
      <alignment horizontal="left" wrapText="1"/>
    </xf>
    <xf numFmtId="0" fontId="0" fillId="0" borderId="8" xfId="0" applyBorder="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7" borderId="5" xfId="0" applyFont="1" applyFill="1" applyBorder="1" applyAlignment="1">
      <alignment horizontal="center" wrapText="1"/>
    </xf>
    <xf numFmtId="0" fontId="10" fillId="7" borderId="6" xfId="0" applyFont="1" applyFill="1" applyBorder="1" applyAlignment="1">
      <alignment horizontal="center" wrapText="1"/>
    </xf>
    <xf numFmtId="0" fontId="0" fillId="0" borderId="0" xfId="0" applyAlignment="1">
      <alignment horizontal="left" vertical="top" wrapText="1"/>
    </xf>
    <xf numFmtId="0" fontId="12" fillId="3" borderId="0" xfId="0" applyFont="1" applyFill="1" applyAlignment="1">
      <alignment horizontal="center" vertical="center" wrapText="1"/>
    </xf>
    <xf numFmtId="0" fontId="2" fillId="0" borderId="0" xfId="0" applyFont="1" applyAlignment="1">
      <alignment horizontal="left"/>
    </xf>
    <xf numFmtId="0" fontId="0" fillId="4" borderId="0" xfId="0" applyFill="1" applyAlignment="1">
      <alignment horizontal="center"/>
    </xf>
    <xf numFmtId="164" fontId="16" fillId="7" borderId="5" xfId="1" applyNumberFormat="1" applyFont="1" applyFill="1" applyBorder="1" applyAlignment="1">
      <alignment horizontal="center"/>
    </xf>
    <xf numFmtId="164" fontId="16" fillId="7" borderId="6" xfId="1" applyNumberFormat="1" applyFont="1" applyFill="1" applyBorder="1" applyAlignment="1">
      <alignment horizontal="center"/>
    </xf>
    <xf numFmtId="0" fontId="10" fillId="0" borderId="0" xfId="0" applyFont="1" applyAlignment="1">
      <alignment horizontal="center" wrapText="1"/>
    </xf>
    <xf numFmtId="0" fontId="0" fillId="0" borderId="8" xfId="0" applyBorder="1" applyAlignment="1">
      <alignment horizontal="center" wrapText="1"/>
    </xf>
    <xf numFmtId="0" fontId="0" fillId="0" borderId="0" xfId="0" applyAlignment="1">
      <alignment horizontal="left" vertical="center" wrapText="1"/>
    </xf>
    <xf numFmtId="0" fontId="7" fillId="7" borderId="0" xfId="0" applyFont="1" applyFill="1" applyAlignment="1">
      <alignment horizontal="left" vertical="top"/>
    </xf>
    <xf numFmtId="0" fontId="7" fillId="0" borderId="0" xfId="0" applyFont="1" applyAlignment="1">
      <alignment horizontal="center"/>
    </xf>
    <xf numFmtId="0" fontId="7" fillId="6" borderId="0" xfId="0" applyFont="1" applyFill="1" applyAlignment="1">
      <alignment horizontal="left" vertical="top"/>
    </xf>
    <xf numFmtId="0" fontId="29" fillId="0" borderId="1" xfId="0" applyFont="1" applyBorder="1" applyAlignment="1">
      <alignment horizontal="left"/>
    </xf>
    <xf numFmtId="0" fontId="22" fillId="0" borderId="0" xfId="0" applyFont="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0" borderId="8" xfId="0" applyFont="1" applyBorder="1" applyAlignment="1">
      <alignment horizontal="center"/>
    </xf>
    <xf numFmtId="0" fontId="22" fillId="0" borderId="9" xfId="0" applyFont="1" applyBorder="1" applyAlignment="1">
      <alignment horizontal="center"/>
    </xf>
    <xf numFmtId="0" fontId="22" fillId="0" borderId="13" xfId="0" applyFont="1" applyBorder="1" applyAlignment="1">
      <alignment horizontal="center"/>
    </xf>
    <xf numFmtId="0" fontId="22" fillId="0" borderId="14" xfId="0" applyFont="1" applyBorder="1" applyAlignment="1">
      <alignment horizontal="center"/>
    </xf>
    <xf numFmtId="0" fontId="3" fillId="6" borderId="1" xfId="0" applyFont="1" applyFill="1" applyBorder="1" applyAlignment="1">
      <alignment horizontal="center"/>
    </xf>
    <xf numFmtId="3" fontId="3" fillId="0" borderId="5" xfId="0" applyNumberFormat="1" applyFont="1" applyBorder="1" applyAlignment="1">
      <alignment horizontal="right" wrapText="1"/>
    </xf>
    <xf numFmtId="3" fontId="3" fillId="0" borderId="3" xfId="0" applyNumberFormat="1" applyFont="1" applyBorder="1" applyAlignment="1">
      <alignment horizontal="right" wrapText="1"/>
    </xf>
    <xf numFmtId="3" fontId="3" fillId="0" borderId="6" xfId="0" applyNumberFormat="1" applyFont="1" applyBorder="1" applyAlignment="1">
      <alignment horizontal="right" wrapText="1"/>
    </xf>
    <xf numFmtId="0" fontId="22" fillId="0" borderId="1" xfId="0" applyFont="1" applyBorder="1" applyAlignment="1">
      <alignment horizontal="center"/>
    </xf>
    <xf numFmtId="14" fontId="22" fillId="0" borderId="1" xfId="0" applyNumberFormat="1" applyFont="1" applyBorder="1" applyAlignment="1">
      <alignment horizontal="center"/>
    </xf>
    <xf numFmtId="0" fontId="22" fillId="0" borderId="15" xfId="0" applyFont="1" applyBorder="1" applyAlignment="1">
      <alignment horizontal="center"/>
    </xf>
    <xf numFmtId="0" fontId="22" fillId="0" borderId="16" xfId="0" applyFont="1" applyBorder="1" applyAlignment="1">
      <alignment horizontal="center"/>
    </xf>
    <xf numFmtId="0" fontId="3" fillId="6" borderId="1" xfId="0" applyFont="1" applyFill="1" applyBorder="1" applyAlignment="1">
      <alignment horizontal="center" vertical="center" wrapText="1"/>
    </xf>
    <xf numFmtId="3" fontId="3" fillId="0" borderId="10" xfId="0" applyNumberFormat="1" applyFont="1" applyBorder="1" applyAlignment="1">
      <alignment horizontal="righ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2" fillId="0" borderId="4" xfId="0" applyFont="1" applyBorder="1" applyAlignment="1">
      <alignment horizontal="center"/>
    </xf>
    <xf numFmtId="0" fontId="22" fillId="0" borderId="17" xfId="0" applyFont="1" applyBorder="1" applyAlignment="1">
      <alignment horizontal="center"/>
    </xf>
    <xf numFmtId="0" fontId="22" fillId="0" borderId="10" xfId="0" applyFont="1" applyBorder="1" applyAlignment="1">
      <alignment horizontal="center"/>
    </xf>
    <xf numFmtId="0" fontId="22" fillId="6" borderId="1" xfId="3" applyFont="1" applyFill="1" applyBorder="1" applyAlignment="1">
      <alignment horizontal="center"/>
    </xf>
    <xf numFmtId="0" fontId="26" fillId="6" borderId="1" xfId="3" applyFont="1" applyFill="1" applyBorder="1" applyAlignment="1">
      <alignment horizontal="center"/>
    </xf>
    <xf numFmtId="14" fontId="3" fillId="6" borderId="1" xfId="0" applyNumberFormat="1" applyFont="1" applyFill="1" applyBorder="1" applyAlignment="1">
      <alignment horizontal="center"/>
    </xf>
    <xf numFmtId="3" fontId="3" fillId="0" borderId="1" xfId="0" applyNumberFormat="1" applyFont="1" applyBorder="1" applyAlignment="1">
      <alignment horizontal="right" wrapText="1"/>
    </xf>
    <xf numFmtId="0" fontId="3" fillId="8" borderId="1" xfId="0" applyFont="1" applyFill="1" applyBorder="1" applyAlignment="1">
      <alignment horizontal="left"/>
    </xf>
    <xf numFmtId="1" fontId="3" fillId="8" borderId="1" xfId="0" applyNumberFormat="1" applyFont="1" applyFill="1" applyBorder="1"/>
    <xf numFmtId="0" fontId="3" fillId="0" borderId="1" xfId="0" applyFont="1" applyBorder="1" applyAlignment="1">
      <alignment horizontal="left" wrapText="1"/>
    </xf>
    <xf numFmtId="0" fontId="3" fillId="6" borderId="1" xfId="0" applyFont="1" applyFill="1" applyBorder="1" applyAlignment="1">
      <alignment horizontal="left" wrapText="1"/>
    </xf>
    <xf numFmtId="0" fontId="4" fillId="6" borderId="1" xfId="0" applyFont="1" applyFill="1" applyBorder="1" applyAlignment="1">
      <alignment horizontal="left" wrapText="1"/>
    </xf>
    <xf numFmtId="14" fontId="3" fillId="8" borderId="1" xfId="0" applyNumberFormat="1" applyFont="1" applyFill="1" applyBorder="1" applyAlignment="1">
      <alignment horizontal="left"/>
    </xf>
    <xf numFmtId="0" fontId="3" fillId="3" borderId="1" xfId="0" applyFont="1" applyFill="1" applyBorder="1" applyAlignment="1">
      <alignment horizontal="left"/>
    </xf>
    <xf numFmtId="0" fontId="3" fillId="8" borderId="1" xfId="0" applyFont="1" applyFill="1" applyBorder="1" applyAlignment="1" applyProtection="1">
      <alignment horizontal="left"/>
      <protection locked="0"/>
    </xf>
    <xf numFmtId="0" fontId="24" fillId="0" borderId="0" xfId="2" applyFont="1" applyFill="1" applyBorder="1" applyAlignment="1">
      <alignment horizontal="center" vertical="center"/>
    </xf>
    <xf numFmtId="0" fontId="25" fillId="0" borderId="0" xfId="2" applyFont="1" applyFill="1" applyBorder="1" applyAlignment="1">
      <alignment horizontal="center" vertical="center"/>
    </xf>
    <xf numFmtId="0" fontId="3" fillId="8" borderId="5" xfId="0" applyFont="1" applyFill="1" applyBorder="1" applyProtection="1">
      <protection locked="0"/>
    </xf>
    <xf numFmtId="0" fontId="3" fillId="8" borderId="6" xfId="0" applyFont="1" applyFill="1" applyBorder="1" applyProtection="1">
      <protection locked="0"/>
    </xf>
    <xf numFmtId="0" fontId="3" fillId="9" borderId="1" xfId="0" applyFont="1" applyFill="1" applyBorder="1" applyAlignment="1">
      <alignment horizontal="left"/>
    </xf>
    <xf numFmtId="0" fontId="22" fillId="8" borderId="1" xfId="0" applyFont="1" applyFill="1" applyBorder="1" applyAlignment="1" applyProtection="1">
      <alignment horizontal="left"/>
      <protection locked="0"/>
    </xf>
    <xf numFmtId="164" fontId="3" fillId="8" borderId="1" xfId="0" applyNumberFormat="1" applyFont="1" applyFill="1" applyBorder="1" applyAlignment="1">
      <alignment horizontal="center"/>
    </xf>
    <xf numFmtId="7" fontId="3" fillId="7" borderId="1" xfId="0" applyNumberFormat="1" applyFont="1" applyFill="1" applyBorder="1" applyAlignment="1">
      <alignment horizontal="center"/>
    </xf>
    <xf numFmtId="0" fontId="23" fillId="0" borderId="1" xfId="0" applyFont="1" applyBorder="1" applyAlignment="1">
      <alignment horizontal="right"/>
    </xf>
    <xf numFmtId="0" fontId="32" fillId="0" borderId="16" xfId="0" applyFont="1" applyBorder="1" applyAlignment="1">
      <alignment horizontal="left"/>
    </xf>
    <xf numFmtId="0" fontId="23" fillId="0" borderId="10" xfId="0" applyFont="1" applyBorder="1" applyAlignment="1">
      <alignment horizontal="right"/>
    </xf>
    <xf numFmtId="0" fontId="3" fillId="0" borderId="1" xfId="0" applyFont="1" applyBorder="1" applyAlignment="1">
      <alignment horizontal="center" wrapText="1"/>
    </xf>
    <xf numFmtId="7" fontId="3" fillId="6" borderId="1" xfId="1" applyNumberFormat="1" applyFont="1" applyFill="1" applyBorder="1" applyAlignment="1">
      <alignment horizontal="center"/>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1" xfId="0" applyFont="1" applyBorder="1" applyAlignment="1">
      <alignment horizontal="right" wrapText="1"/>
    </xf>
    <xf numFmtId="0" fontId="0" fillId="3" borderId="1" xfId="0" applyFill="1" applyBorder="1" applyAlignment="1">
      <alignment horizontal="right"/>
    </xf>
    <xf numFmtId="0" fontId="14" fillId="3" borderId="0" xfId="0" applyFont="1" applyFill="1" applyAlignment="1">
      <alignment horizontal="center"/>
    </xf>
    <xf numFmtId="164" fontId="0" fillId="7" borderId="4" xfId="0" applyNumberFormat="1" applyFill="1" applyBorder="1" applyAlignment="1">
      <alignment horizontal="center"/>
    </xf>
    <xf numFmtId="164" fontId="0" fillId="7" borderId="10" xfId="0" applyNumberFormat="1" applyFill="1" applyBorder="1" applyAlignment="1">
      <alignment horizontal="center"/>
    </xf>
    <xf numFmtId="0" fontId="14" fillId="3" borderId="1" xfId="0" applyFont="1" applyFill="1" applyBorder="1" applyAlignment="1">
      <alignment horizontal="right"/>
    </xf>
    <xf numFmtId="0" fontId="0" fillId="3" borderId="4" xfId="0" applyFill="1" applyBorder="1" applyAlignment="1">
      <alignment horizontal="center" wrapText="1"/>
    </xf>
    <xf numFmtId="0" fontId="0" fillId="3" borderId="10" xfId="0" applyFill="1" applyBorder="1" applyAlignment="1">
      <alignment horizontal="center" wrapText="1"/>
    </xf>
  </cellXfs>
  <cellStyles count="4">
    <cellStyle name="Currency" xfId="1" builtinId="4"/>
    <cellStyle name="Heading 2" xfId="2" builtinId="17"/>
    <cellStyle name="Hyperlink" xfId="3" builtinId="8"/>
    <cellStyle name="Normal" xfId="0" builtinId="0"/>
  </cellStyles>
  <dxfs count="2">
    <dxf>
      <fill>
        <patternFill>
          <bgColor rgb="FF00B050"/>
        </patternFill>
      </fill>
    </dxf>
    <dxf>
      <fill>
        <patternFill>
          <bgColor rgb="FFFF0000"/>
        </patternFill>
      </fill>
    </dxf>
  </dxfs>
  <tableStyles count="0" defaultTableStyle="TableStyleMedium9" defaultPivotStyle="PivotStyleLight16"/>
  <colors>
    <mruColors>
      <color rgb="FFFFFED2"/>
      <color rgb="FFFFFF99"/>
      <color rgb="FFE6E6E6"/>
      <color rgb="FFCCFF66"/>
      <color rgb="FF99C9F9"/>
      <color rgb="FFEDC5B5"/>
      <color rgb="FF75B6F7"/>
      <color rgb="FF3896F4"/>
      <color rgb="FF74A6F8"/>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5FA6-5222-405A-8E2E-C4D97E23C326}">
  <sheetPr>
    <tabColor rgb="FFFFFF99"/>
  </sheetPr>
  <dimension ref="A1:AE82"/>
  <sheetViews>
    <sheetView topLeftCell="A68" zoomScale="80" zoomScaleNormal="80" workbookViewId="0">
      <selection activeCell="E72" sqref="E72"/>
    </sheetView>
  </sheetViews>
  <sheetFormatPr defaultRowHeight="14.4" x14ac:dyDescent="0.3"/>
  <cols>
    <col min="2" max="2" width="13.109375" customWidth="1"/>
    <col min="3" max="3" width="12.88671875" customWidth="1"/>
    <col min="4" max="4" width="14.88671875" bestFit="1" customWidth="1"/>
    <col min="5" max="5" width="13.44140625" customWidth="1"/>
    <col min="7" max="7" width="13.33203125" customWidth="1"/>
    <col min="8" max="8" width="11.109375" customWidth="1"/>
    <col min="9" max="9" width="14.109375" customWidth="1"/>
    <col min="10" max="10" width="12.109375" customWidth="1"/>
    <col min="11" max="11" width="16.77734375" customWidth="1"/>
    <col min="12" max="12" width="10.44140625" customWidth="1"/>
  </cols>
  <sheetData>
    <row r="1" spans="1:13" x14ac:dyDescent="0.3">
      <c r="A1" s="198"/>
      <c r="B1" s="198"/>
      <c r="C1" s="198"/>
      <c r="D1" s="198"/>
      <c r="E1" s="198"/>
      <c r="F1" s="198"/>
      <c r="G1" s="198"/>
      <c r="H1" s="198"/>
      <c r="I1" s="198"/>
      <c r="J1" s="198"/>
      <c r="K1" s="198"/>
      <c r="L1" s="198"/>
      <c r="M1" s="198"/>
    </row>
    <row r="2" spans="1:13" x14ac:dyDescent="0.3">
      <c r="A2" s="225" t="s">
        <v>182</v>
      </c>
      <c r="B2" s="225"/>
      <c r="C2" s="225"/>
      <c r="D2" s="225"/>
      <c r="E2" s="225"/>
      <c r="F2" s="225"/>
      <c r="G2" s="225"/>
      <c r="H2" s="225"/>
      <c r="I2" s="225"/>
      <c r="J2" s="225"/>
      <c r="K2" s="225"/>
      <c r="L2" s="225"/>
      <c r="M2" s="225"/>
    </row>
    <row r="3" spans="1:13" ht="10.050000000000001" customHeight="1" x14ac:dyDescent="0.3">
      <c r="A3" s="225"/>
      <c r="B3" s="225"/>
      <c r="C3" s="225"/>
      <c r="D3" s="225"/>
      <c r="E3" s="225"/>
      <c r="F3" s="225"/>
      <c r="G3" s="225"/>
      <c r="H3" s="225"/>
      <c r="I3" s="225"/>
      <c r="J3" s="225"/>
      <c r="K3" s="225"/>
      <c r="L3" s="225"/>
      <c r="M3" s="225"/>
    </row>
    <row r="4" spans="1:13" s="5" customFormat="1" ht="45" customHeight="1" x14ac:dyDescent="0.3">
      <c r="A4" s="197"/>
      <c r="B4" s="197"/>
      <c r="C4" s="181" t="s">
        <v>124</v>
      </c>
      <c r="D4" s="181"/>
      <c r="E4" s="181"/>
      <c r="F4" s="181"/>
      <c r="G4" s="181"/>
      <c r="H4" s="181"/>
      <c r="I4" s="181"/>
      <c r="J4" s="181"/>
      <c r="K4" s="181"/>
      <c r="L4" s="181"/>
      <c r="M4" s="181"/>
    </row>
    <row r="5" spans="1:13" s="5" customFormat="1" ht="20.100000000000001" customHeight="1" x14ac:dyDescent="0.3">
      <c r="B5" s="226" t="s">
        <v>61</v>
      </c>
      <c r="C5" s="226"/>
      <c r="D5" s="226"/>
      <c r="E5" s="226"/>
      <c r="F5" s="226"/>
      <c r="G5" s="226"/>
      <c r="H5" s="226"/>
      <c r="I5" s="226"/>
      <c r="J5" s="226"/>
      <c r="K5" s="226"/>
      <c r="L5" s="226"/>
      <c r="M5" s="91"/>
    </row>
    <row r="6" spans="1:13" s="5" customFormat="1" ht="74.400000000000006" customHeight="1" x14ac:dyDescent="0.3">
      <c r="B6" s="215" t="s">
        <v>183</v>
      </c>
      <c r="C6" s="215"/>
      <c r="D6" s="215"/>
      <c r="E6" s="215"/>
      <c r="F6" s="215"/>
      <c r="G6" s="215"/>
      <c r="H6" s="215"/>
      <c r="I6" s="215"/>
      <c r="J6" s="215"/>
      <c r="K6" s="215"/>
      <c r="L6" s="215"/>
      <c r="M6" s="4"/>
    </row>
    <row r="7" spans="1:13" s="5" customFormat="1" ht="20.100000000000001" customHeight="1" x14ac:dyDescent="0.3">
      <c r="B7" s="209" t="s">
        <v>62</v>
      </c>
      <c r="C7" s="209"/>
      <c r="D7" s="209"/>
      <c r="E7" s="209"/>
      <c r="F7" s="209"/>
      <c r="G7" s="209"/>
      <c r="H7" s="209"/>
      <c r="I7" s="209"/>
      <c r="J7" s="209"/>
      <c r="K7" s="209"/>
      <c r="L7" s="209"/>
      <c r="M7" s="92"/>
    </row>
    <row r="8" spans="1:13" s="5" customFormat="1" ht="66" customHeight="1" x14ac:dyDescent="0.3">
      <c r="B8" s="215" t="s">
        <v>147</v>
      </c>
      <c r="C8" s="215"/>
      <c r="D8" s="215"/>
      <c r="E8" s="215"/>
      <c r="F8" s="215"/>
      <c r="G8" s="215"/>
      <c r="H8" s="215"/>
      <c r="I8" s="215"/>
      <c r="J8" s="215"/>
      <c r="K8" s="215"/>
      <c r="L8" s="215"/>
      <c r="M8" s="4"/>
    </row>
    <row r="9" spans="1:13" s="5" customFormat="1" ht="20.100000000000001" customHeight="1" x14ac:dyDescent="0.3">
      <c r="B9" s="209" t="s">
        <v>63</v>
      </c>
      <c r="C9" s="209"/>
      <c r="D9" s="209"/>
      <c r="E9" s="209"/>
      <c r="F9" s="209"/>
      <c r="G9" s="209"/>
      <c r="H9" s="209"/>
      <c r="I9" s="209"/>
      <c r="J9" s="209"/>
      <c r="K9" s="209"/>
      <c r="L9" s="209"/>
      <c r="M9" s="92"/>
    </row>
    <row r="10" spans="1:13" s="5" customFormat="1" ht="53.4" customHeight="1" x14ac:dyDescent="0.3">
      <c r="B10" s="215" t="s">
        <v>179</v>
      </c>
      <c r="C10" s="215"/>
      <c r="D10" s="215"/>
      <c r="E10" s="215"/>
      <c r="F10" s="215"/>
      <c r="G10" s="215"/>
      <c r="H10" s="215"/>
      <c r="I10" s="215"/>
      <c r="J10" s="215"/>
      <c r="K10" s="215"/>
      <c r="L10" s="215"/>
      <c r="M10" s="4"/>
    </row>
    <row r="11" spans="1:13" s="5" customFormat="1" ht="53.4" customHeight="1" x14ac:dyDescent="0.3">
      <c r="A11" s="197"/>
      <c r="B11" s="197"/>
      <c r="C11" s="215" t="s">
        <v>164</v>
      </c>
      <c r="D11" s="215"/>
      <c r="E11" s="215"/>
      <c r="F11" s="215"/>
      <c r="G11" s="215"/>
      <c r="H11" s="215"/>
      <c r="I11" s="215"/>
      <c r="J11" s="215"/>
      <c r="K11" s="215"/>
      <c r="L11" s="181"/>
      <c r="M11" s="181"/>
    </row>
    <row r="12" spans="1:13" s="4" customFormat="1" ht="48" customHeight="1" x14ac:dyDescent="0.3">
      <c r="A12" s="181"/>
      <c r="B12" s="181"/>
      <c r="C12" s="215" t="s">
        <v>146</v>
      </c>
      <c r="D12" s="215"/>
      <c r="E12" s="215"/>
      <c r="F12" s="215"/>
      <c r="G12" s="215"/>
      <c r="H12" s="215"/>
      <c r="I12" s="215"/>
      <c r="J12" s="215"/>
      <c r="K12" s="215"/>
      <c r="L12" s="181"/>
      <c r="M12" s="181"/>
    </row>
    <row r="13" spans="1:13" s="5" customFormat="1" ht="20.100000000000001" customHeight="1" x14ac:dyDescent="0.3">
      <c r="B13" s="209" t="s">
        <v>125</v>
      </c>
      <c r="C13" s="209"/>
      <c r="D13" s="209"/>
      <c r="E13" s="209"/>
      <c r="F13" s="209"/>
      <c r="G13" s="209"/>
      <c r="H13" s="209"/>
      <c r="I13" s="209"/>
      <c r="J13" s="209"/>
      <c r="K13" s="209"/>
      <c r="L13" s="209"/>
      <c r="M13" s="92"/>
    </row>
    <row r="14" spans="1:13" s="4" customFormat="1" ht="44.4" customHeight="1" x14ac:dyDescent="0.3">
      <c r="A14" s="88"/>
      <c r="B14" s="215" t="s">
        <v>180</v>
      </c>
      <c r="C14" s="215"/>
      <c r="D14" s="215"/>
      <c r="E14" s="215"/>
      <c r="F14" s="215"/>
      <c r="G14" s="215"/>
      <c r="H14" s="215"/>
      <c r="I14" s="215"/>
      <c r="J14" s="215"/>
      <c r="K14" s="215"/>
      <c r="L14" s="215"/>
    </row>
    <row r="15" spans="1:13" ht="10.050000000000001" customHeight="1" x14ac:dyDescent="0.3">
      <c r="A15" s="198"/>
      <c r="B15" s="198"/>
      <c r="C15" s="198"/>
      <c r="D15" s="198"/>
      <c r="E15" s="198"/>
      <c r="F15" s="198"/>
      <c r="G15" s="198"/>
      <c r="H15" s="198"/>
      <c r="I15" s="198"/>
      <c r="J15" s="198"/>
      <c r="K15" s="198"/>
      <c r="L15" s="198"/>
      <c r="M15" s="198"/>
    </row>
    <row r="16" spans="1:13" s="4" customFormat="1" ht="20.100000000000001" customHeight="1" x14ac:dyDescent="0.3">
      <c r="B16" s="224" t="s">
        <v>120</v>
      </c>
      <c r="C16" s="224"/>
      <c r="D16" s="224"/>
      <c r="E16" s="224"/>
      <c r="F16" s="224"/>
      <c r="G16" s="224"/>
      <c r="H16" s="224"/>
      <c r="I16" s="224"/>
      <c r="J16" s="224"/>
      <c r="K16" s="224"/>
      <c r="L16" s="224"/>
      <c r="M16" s="91"/>
    </row>
    <row r="17" spans="2:13" s="4" customFormat="1" ht="60" customHeight="1" x14ac:dyDescent="0.3">
      <c r="B17" s="215" t="s">
        <v>181</v>
      </c>
      <c r="C17" s="215"/>
      <c r="D17" s="215"/>
      <c r="E17" s="215"/>
      <c r="F17" s="215"/>
      <c r="G17" s="215"/>
      <c r="H17" s="215"/>
      <c r="I17" s="215"/>
      <c r="J17" s="215"/>
      <c r="K17" s="215"/>
      <c r="L17" s="215"/>
    </row>
    <row r="18" spans="2:13" s="5" customFormat="1" ht="20.100000000000001" customHeight="1" x14ac:dyDescent="0.3">
      <c r="B18" s="209" t="s">
        <v>137</v>
      </c>
      <c r="C18" s="209"/>
      <c r="D18" s="209"/>
      <c r="E18" s="209"/>
      <c r="F18" s="209"/>
      <c r="G18" s="209"/>
      <c r="H18" s="209"/>
      <c r="I18" s="209"/>
      <c r="J18" s="209"/>
      <c r="K18" s="209"/>
      <c r="L18" s="209"/>
      <c r="M18" s="92"/>
    </row>
    <row r="19" spans="2:13" s="4" customFormat="1" ht="34.950000000000003" customHeight="1" x14ac:dyDescent="0.3">
      <c r="B19" s="215" t="s">
        <v>149</v>
      </c>
      <c r="C19" s="215"/>
      <c r="D19" s="215"/>
      <c r="E19" s="215"/>
      <c r="F19" s="215"/>
      <c r="G19" s="215"/>
      <c r="H19" s="215"/>
      <c r="I19" s="215"/>
      <c r="J19" s="215"/>
      <c r="K19" s="215"/>
      <c r="L19" s="215"/>
    </row>
    <row r="20" spans="2:13" s="6" customFormat="1" x14ac:dyDescent="0.3">
      <c r="B20" s="93" t="s">
        <v>121</v>
      </c>
      <c r="C20" s="93"/>
      <c r="D20" s="94"/>
      <c r="E20" s="94"/>
      <c r="F20" s="94"/>
      <c r="G20" s="94"/>
      <c r="H20" s="95"/>
      <c r="I20" s="194"/>
      <c r="J20" s="195"/>
      <c r="K20" s="195"/>
      <c r="L20" s="195"/>
      <c r="M20" s="96"/>
    </row>
    <row r="21" spans="2:13" s="7" customFormat="1" ht="41.4" x14ac:dyDescent="0.3">
      <c r="B21" s="29" t="s">
        <v>66</v>
      </c>
      <c r="C21" s="29" t="s">
        <v>144</v>
      </c>
      <c r="D21" s="29" t="s">
        <v>68</v>
      </c>
      <c r="E21" s="30" t="s">
        <v>69</v>
      </c>
      <c r="F21" s="29" t="s">
        <v>70</v>
      </c>
      <c r="G21" s="30" t="s">
        <v>71</v>
      </c>
      <c r="H21" s="29" t="s">
        <v>72</v>
      </c>
      <c r="I21" s="194"/>
      <c r="J21" s="195"/>
      <c r="K21" s="195"/>
      <c r="L21" s="195"/>
    </row>
    <row r="22" spans="2:13" s="8" customFormat="1" ht="27.6" x14ac:dyDescent="0.3">
      <c r="B22" s="20" t="s">
        <v>75</v>
      </c>
      <c r="C22" s="20" t="s">
        <v>76</v>
      </c>
      <c r="D22" s="20" t="s">
        <v>77</v>
      </c>
      <c r="E22" s="21">
        <v>25</v>
      </c>
      <c r="F22" s="20" t="s">
        <v>78</v>
      </c>
      <c r="G22" s="21">
        <v>3.5</v>
      </c>
      <c r="H22" s="169">
        <v>128.75</v>
      </c>
      <c r="I22" s="194"/>
      <c r="J22" s="195"/>
      <c r="K22" s="195"/>
      <c r="L22" s="195"/>
    </row>
    <row r="23" spans="2:13" ht="9" customHeight="1" x14ac:dyDescent="0.3">
      <c r="B23" s="198"/>
      <c r="C23" s="198"/>
      <c r="D23" s="198"/>
      <c r="E23" s="198"/>
      <c r="F23" s="198"/>
      <c r="G23" s="198"/>
      <c r="H23" s="198"/>
      <c r="I23" s="198"/>
      <c r="J23" s="198"/>
      <c r="K23" s="198"/>
      <c r="L23" s="198"/>
      <c r="M23" s="97"/>
    </row>
    <row r="24" spans="2:13" x14ac:dyDescent="0.3">
      <c r="B24" s="185" t="s">
        <v>122</v>
      </c>
      <c r="C24" s="186"/>
      <c r="D24" s="186"/>
      <c r="E24" s="186"/>
      <c r="F24" s="186"/>
      <c r="G24" s="187"/>
      <c r="H24" s="199"/>
      <c r="I24" s="200"/>
      <c r="J24" s="200"/>
      <c r="K24" s="200"/>
      <c r="L24" s="200"/>
      <c r="M24" s="97"/>
    </row>
    <row r="25" spans="2:13" ht="55.2" x14ac:dyDescent="0.3">
      <c r="B25" s="31" t="s">
        <v>79</v>
      </c>
      <c r="C25" s="32" t="s">
        <v>0</v>
      </c>
      <c r="D25" s="31" t="s">
        <v>80</v>
      </c>
      <c r="E25" s="31" t="s">
        <v>81</v>
      </c>
      <c r="F25" s="31" t="s">
        <v>82</v>
      </c>
      <c r="G25" s="32" t="s">
        <v>73</v>
      </c>
      <c r="H25" s="199"/>
      <c r="I25" s="200"/>
      <c r="J25" s="200"/>
      <c r="K25" s="200"/>
      <c r="L25" s="200"/>
      <c r="M25" s="97"/>
    </row>
    <row r="26" spans="2:13" x14ac:dyDescent="0.3">
      <c r="B26" s="161" t="s">
        <v>139</v>
      </c>
      <c r="C26" s="162" t="s">
        <v>140</v>
      </c>
      <c r="D26" s="163">
        <v>25</v>
      </c>
      <c r="E26" s="163">
        <f>(D26*0.14)</f>
        <v>3.5</v>
      </c>
      <c r="F26" s="170">
        <v>128.75</v>
      </c>
      <c r="G26" s="164">
        <f>(D26+E26)*F26</f>
        <v>3669.38</v>
      </c>
      <c r="H26" s="199"/>
      <c r="I26" s="200"/>
      <c r="J26" s="200"/>
      <c r="K26" s="200"/>
      <c r="L26" s="200"/>
      <c r="M26" s="97"/>
    </row>
    <row r="27" spans="2:13" ht="10.199999999999999" customHeight="1" x14ac:dyDescent="0.3">
      <c r="B27" s="196"/>
      <c r="C27" s="196"/>
      <c r="D27" s="196"/>
      <c r="E27" s="196"/>
      <c r="F27" s="196"/>
      <c r="G27" s="196"/>
      <c r="H27" s="196"/>
      <c r="I27" s="196"/>
      <c r="J27" s="196"/>
      <c r="K27" s="196"/>
      <c r="L27" s="196"/>
      <c r="M27" s="98"/>
    </row>
    <row r="28" spans="2:13" s="38" customFormat="1" ht="36.75" customHeight="1" x14ac:dyDescent="0.3">
      <c r="B28" s="223" t="s">
        <v>148</v>
      </c>
      <c r="C28" s="223"/>
      <c r="D28" s="223"/>
      <c r="E28" s="223"/>
      <c r="F28" s="223"/>
      <c r="G28" s="223"/>
      <c r="H28" s="223"/>
      <c r="I28" s="223"/>
      <c r="J28" s="223"/>
      <c r="K28" s="223"/>
      <c r="L28" s="223"/>
    </row>
    <row r="29" spans="2:13" x14ac:dyDescent="0.3">
      <c r="B29" s="93" t="s">
        <v>121</v>
      </c>
      <c r="C29" s="94"/>
      <c r="D29" s="94"/>
      <c r="E29" s="94"/>
      <c r="F29" s="94"/>
      <c r="G29" s="94"/>
      <c r="H29" s="94"/>
      <c r="I29" s="94"/>
      <c r="J29" s="95"/>
      <c r="K29" s="194"/>
      <c r="L29" s="195"/>
      <c r="M29" s="96"/>
    </row>
    <row r="30" spans="2:13" ht="41.4" x14ac:dyDescent="0.3">
      <c r="B30" s="30" t="s">
        <v>63</v>
      </c>
      <c r="C30" s="30" t="s">
        <v>65</v>
      </c>
      <c r="D30" s="29" t="s">
        <v>66</v>
      </c>
      <c r="E30" s="29" t="s">
        <v>144</v>
      </c>
      <c r="F30" s="29" t="s">
        <v>68</v>
      </c>
      <c r="G30" s="30" t="s">
        <v>69</v>
      </c>
      <c r="H30" s="29" t="s">
        <v>70</v>
      </c>
      <c r="I30" s="30" t="s">
        <v>71</v>
      </c>
      <c r="J30" s="29" t="s">
        <v>72</v>
      </c>
      <c r="K30" s="194"/>
      <c r="L30" s="195"/>
    </row>
    <row r="31" spans="2:13" ht="27.6" x14ac:dyDescent="0.3">
      <c r="B31" s="21">
        <v>0</v>
      </c>
      <c r="C31" s="21">
        <v>64874.080000000002</v>
      </c>
      <c r="D31" s="20" t="s">
        <v>75</v>
      </c>
      <c r="E31" s="22" t="s">
        <v>76</v>
      </c>
      <c r="F31" s="155" t="s">
        <v>77</v>
      </c>
      <c r="G31" s="165">
        <v>22</v>
      </c>
      <c r="H31" s="155" t="s">
        <v>78</v>
      </c>
      <c r="I31" s="165">
        <v>3.08</v>
      </c>
      <c r="J31" s="171">
        <v>158</v>
      </c>
      <c r="K31" s="194"/>
      <c r="L31" s="195"/>
    </row>
    <row r="32" spans="2:13" ht="27.6" x14ac:dyDescent="0.3">
      <c r="B32" s="25"/>
      <c r="C32" s="25"/>
      <c r="D32" s="24"/>
      <c r="E32" s="26" t="s">
        <v>76</v>
      </c>
      <c r="F32" s="27" t="s">
        <v>83</v>
      </c>
      <c r="G32" s="28">
        <v>25</v>
      </c>
      <c r="H32" s="27" t="s">
        <v>78</v>
      </c>
      <c r="I32" s="28">
        <v>3.5</v>
      </c>
      <c r="J32" s="172">
        <v>32</v>
      </c>
      <c r="K32" s="194"/>
      <c r="L32" s="195"/>
    </row>
    <row r="33" spans="2:13" ht="10.050000000000001" customHeight="1" x14ac:dyDescent="0.3">
      <c r="B33" s="196"/>
      <c r="C33" s="196"/>
      <c r="D33" s="196"/>
      <c r="E33" s="196"/>
      <c r="F33" s="196"/>
      <c r="G33" s="196"/>
      <c r="H33" s="196"/>
      <c r="I33" s="196"/>
      <c r="J33" s="196"/>
      <c r="K33" s="196"/>
      <c r="L33" s="196"/>
      <c r="M33" s="98"/>
    </row>
    <row r="34" spans="2:13" x14ac:dyDescent="0.3">
      <c r="B34" s="185" t="s">
        <v>122</v>
      </c>
      <c r="C34" s="186"/>
      <c r="D34" s="186"/>
      <c r="E34" s="186"/>
      <c r="F34" s="186"/>
      <c r="G34" s="187"/>
      <c r="H34" s="199"/>
      <c r="I34" s="200"/>
      <c r="J34" s="200"/>
      <c r="K34" s="200"/>
      <c r="L34" s="200"/>
      <c r="M34" s="97"/>
    </row>
    <row r="35" spans="2:13" ht="55.2" x14ac:dyDescent="0.3">
      <c r="B35" s="31" t="s">
        <v>79</v>
      </c>
      <c r="C35" s="32" t="s">
        <v>0</v>
      </c>
      <c r="D35" s="31" t="s">
        <v>80</v>
      </c>
      <c r="E35" s="31" t="s">
        <v>81</v>
      </c>
      <c r="F35" s="31" t="s">
        <v>82</v>
      </c>
      <c r="G35" s="32" t="s">
        <v>73</v>
      </c>
      <c r="H35" s="199"/>
      <c r="I35" s="200"/>
      <c r="J35" s="200"/>
      <c r="K35" s="200"/>
      <c r="L35" s="200"/>
      <c r="M35" s="97"/>
    </row>
    <row r="36" spans="2:13" x14ac:dyDescent="0.3">
      <c r="B36" s="161" t="s">
        <v>139</v>
      </c>
      <c r="C36" s="162" t="s">
        <v>141</v>
      </c>
      <c r="D36" s="163">
        <v>22</v>
      </c>
      <c r="E36" s="163">
        <f>(D36*0.14)</f>
        <v>3.08</v>
      </c>
      <c r="F36" s="170">
        <v>158</v>
      </c>
      <c r="G36" s="164">
        <f>(D36+E36)*F36</f>
        <v>3962.64</v>
      </c>
      <c r="H36" s="199"/>
      <c r="I36" s="200"/>
      <c r="J36" s="200"/>
      <c r="K36" s="200"/>
      <c r="L36" s="200"/>
      <c r="M36" s="97"/>
    </row>
    <row r="37" spans="2:13" x14ac:dyDescent="0.3">
      <c r="B37" s="161" t="s">
        <v>139</v>
      </c>
      <c r="C37" s="162" t="s">
        <v>140</v>
      </c>
      <c r="D37" s="163">
        <v>25</v>
      </c>
      <c r="E37" s="163">
        <f>(D36*0.14)</f>
        <v>3.08</v>
      </c>
      <c r="F37" s="170">
        <v>32</v>
      </c>
      <c r="G37" s="164">
        <f>(D37+E37)*F37</f>
        <v>898.56</v>
      </c>
      <c r="H37" s="199"/>
      <c r="I37" s="200"/>
      <c r="J37" s="200"/>
      <c r="K37" s="200"/>
      <c r="L37" s="200"/>
      <c r="M37" s="97"/>
    </row>
    <row r="38" spans="2:13" s="99" customFormat="1" ht="11.4" customHeight="1" x14ac:dyDescent="0.3">
      <c r="B38" s="218"/>
      <c r="C38" s="218"/>
      <c r="D38" s="218"/>
      <c r="E38" s="218"/>
      <c r="F38" s="218"/>
      <c r="G38" s="218"/>
      <c r="H38" s="218"/>
      <c r="I38" s="218"/>
      <c r="J38" s="218"/>
      <c r="K38" s="218"/>
      <c r="L38" s="218"/>
    </row>
    <row r="39" spans="2:13" s="5" customFormat="1" ht="17.399999999999999" customHeight="1" x14ac:dyDescent="0.3">
      <c r="B39" s="209" t="s">
        <v>85</v>
      </c>
      <c r="C39" s="209"/>
      <c r="D39" s="209"/>
      <c r="E39" s="209"/>
      <c r="F39" s="209"/>
      <c r="G39" s="209"/>
      <c r="H39" s="209"/>
      <c r="I39" s="209"/>
      <c r="J39" s="209"/>
      <c r="K39" s="209"/>
      <c r="L39" s="209"/>
      <c r="M39" s="92"/>
    </row>
    <row r="40" spans="2:13" s="4" customFormat="1" ht="16.350000000000001" customHeight="1" x14ac:dyDescent="0.3">
      <c r="B40" s="215" t="s">
        <v>150</v>
      </c>
      <c r="C40" s="215"/>
      <c r="D40" s="215"/>
      <c r="E40" s="215"/>
      <c r="F40" s="215"/>
      <c r="G40" s="215"/>
      <c r="H40" s="215"/>
      <c r="I40" s="215"/>
      <c r="J40" s="215"/>
      <c r="K40" s="215"/>
      <c r="L40" s="215"/>
    </row>
    <row r="41" spans="2:13" x14ac:dyDescent="0.3">
      <c r="B41" s="182" t="s">
        <v>121</v>
      </c>
      <c r="C41" s="183"/>
      <c r="D41" s="183"/>
      <c r="E41" s="183"/>
      <c r="F41" s="183"/>
      <c r="G41" s="183"/>
      <c r="H41" s="183"/>
      <c r="I41" s="183"/>
      <c r="J41" s="184"/>
      <c r="K41" s="194"/>
      <c r="L41" s="195"/>
      <c r="M41" s="96"/>
    </row>
    <row r="42" spans="2:13" ht="55.2" x14ac:dyDescent="0.3">
      <c r="B42" s="36" t="s">
        <v>67</v>
      </c>
      <c r="C42" s="36" t="s">
        <v>68</v>
      </c>
      <c r="D42" s="37" t="s">
        <v>69</v>
      </c>
      <c r="E42" s="36" t="s">
        <v>70</v>
      </c>
      <c r="F42" s="37" t="s">
        <v>71</v>
      </c>
      <c r="G42" s="36" t="s">
        <v>72</v>
      </c>
      <c r="H42" s="37" t="s">
        <v>73</v>
      </c>
      <c r="I42" s="37" t="s">
        <v>74</v>
      </c>
      <c r="J42" s="37" t="s">
        <v>84</v>
      </c>
      <c r="K42" s="194"/>
      <c r="L42" s="195"/>
      <c r="M42" s="96"/>
    </row>
    <row r="43" spans="2:13" x14ac:dyDescent="0.3">
      <c r="B43" s="22" t="s">
        <v>76</v>
      </c>
      <c r="C43" s="22" t="s">
        <v>77</v>
      </c>
      <c r="D43" s="33">
        <v>21</v>
      </c>
      <c r="E43" s="34" t="s">
        <v>78</v>
      </c>
      <c r="F43" s="33">
        <v>2.94</v>
      </c>
      <c r="G43" s="34">
        <v>160</v>
      </c>
      <c r="H43" s="33">
        <f>(D43+F43)*G43</f>
        <v>3830.4</v>
      </c>
      <c r="I43" s="33">
        <v>4659.3599999999997</v>
      </c>
      <c r="J43" s="173">
        <v>16</v>
      </c>
      <c r="K43" s="194"/>
      <c r="L43" s="195"/>
      <c r="M43" s="96"/>
    </row>
    <row r="44" spans="2:13" ht="10.050000000000001" customHeight="1" x14ac:dyDescent="0.3">
      <c r="B44" s="221"/>
      <c r="C44" s="221"/>
      <c r="D44" s="221"/>
      <c r="E44" s="221"/>
      <c r="F44" s="221"/>
      <c r="G44" s="221"/>
      <c r="H44" s="221"/>
      <c r="I44" s="221"/>
      <c r="J44" s="221"/>
      <c r="K44" s="221"/>
      <c r="L44" s="221"/>
      <c r="M44" s="100"/>
    </row>
    <row r="45" spans="2:13" ht="15" customHeight="1" x14ac:dyDescent="0.3">
      <c r="B45" s="204" t="s">
        <v>110</v>
      </c>
      <c r="C45" s="205"/>
      <c r="D45" s="206"/>
      <c r="E45" s="219">
        <v>0</v>
      </c>
      <c r="F45" s="220"/>
      <c r="G45" s="199"/>
      <c r="H45" s="200"/>
      <c r="I45" s="200"/>
      <c r="J45" s="200"/>
      <c r="K45" s="200"/>
      <c r="L45" s="200"/>
      <c r="M45" s="97"/>
    </row>
    <row r="46" spans="2:13" ht="15" customHeight="1" x14ac:dyDescent="0.3">
      <c r="B46" s="204" t="s">
        <v>104</v>
      </c>
      <c r="C46" s="205"/>
      <c r="D46" s="206"/>
      <c r="E46" s="219">
        <v>0</v>
      </c>
      <c r="F46" s="220"/>
      <c r="G46" s="199"/>
      <c r="H46" s="200"/>
      <c r="I46" s="200"/>
      <c r="J46" s="200"/>
      <c r="K46" s="200"/>
      <c r="L46" s="200"/>
      <c r="M46" s="97"/>
    </row>
    <row r="47" spans="2:13" ht="15" customHeight="1" x14ac:dyDescent="0.3">
      <c r="B47" s="204" t="s">
        <v>111</v>
      </c>
      <c r="C47" s="205"/>
      <c r="D47" s="206"/>
      <c r="E47" s="190">
        <v>0</v>
      </c>
      <c r="F47" s="191"/>
      <c r="G47" s="199"/>
      <c r="H47" s="200"/>
      <c r="I47" s="200"/>
      <c r="J47" s="200"/>
      <c r="K47" s="200"/>
      <c r="L47" s="200"/>
      <c r="M47" s="97"/>
    </row>
    <row r="48" spans="2:13" ht="15" customHeight="1" x14ac:dyDescent="0.3">
      <c r="B48" s="201" t="s">
        <v>112</v>
      </c>
      <c r="C48" s="202"/>
      <c r="D48" s="203"/>
      <c r="E48" s="188">
        <v>16</v>
      </c>
      <c r="F48" s="189"/>
      <c r="G48" s="199"/>
      <c r="H48" s="200"/>
      <c r="I48" s="200"/>
      <c r="J48" s="200"/>
      <c r="K48" s="200"/>
      <c r="L48" s="200"/>
      <c r="M48" s="97"/>
    </row>
    <row r="49" spans="2:31" ht="15" customHeight="1" x14ac:dyDescent="0.3">
      <c r="B49" s="201" t="s">
        <v>113</v>
      </c>
      <c r="C49" s="202"/>
      <c r="D49" s="203"/>
      <c r="E49" s="190">
        <v>0</v>
      </c>
      <c r="F49" s="191"/>
      <c r="G49" s="199"/>
      <c r="H49" s="200"/>
      <c r="I49" s="200"/>
      <c r="J49" s="200"/>
      <c r="K49" s="200"/>
      <c r="L49" s="200"/>
      <c r="M49" s="97"/>
    </row>
    <row r="50" spans="2:31" ht="15" customHeight="1" x14ac:dyDescent="0.3">
      <c r="B50" s="201" t="s">
        <v>114</v>
      </c>
      <c r="C50" s="202"/>
      <c r="D50" s="203"/>
      <c r="E50" s="192">
        <v>0</v>
      </c>
      <c r="F50" s="193"/>
      <c r="G50" s="199"/>
      <c r="H50" s="200"/>
      <c r="I50" s="200"/>
      <c r="J50" s="200"/>
      <c r="K50" s="200"/>
      <c r="L50" s="200"/>
      <c r="M50" s="97"/>
    </row>
    <row r="51" spans="2:31" ht="6.6" customHeight="1" x14ac:dyDescent="0.3">
      <c r="B51" s="216"/>
      <c r="C51" s="216"/>
      <c r="D51" s="216"/>
      <c r="E51" s="216"/>
      <c r="F51" s="216"/>
      <c r="G51" s="216"/>
      <c r="H51" s="216"/>
      <c r="I51" s="216"/>
      <c r="J51" s="216"/>
      <c r="K51" s="216"/>
      <c r="L51" s="216"/>
      <c r="M51" s="97"/>
    </row>
    <row r="52" spans="2:31" s="5" customFormat="1" ht="16.8" customHeight="1" x14ac:dyDescent="0.3">
      <c r="B52" s="209" t="s">
        <v>138</v>
      </c>
      <c r="C52" s="209"/>
      <c r="D52" s="209"/>
      <c r="E52" s="209"/>
      <c r="F52" s="209"/>
      <c r="G52" s="209"/>
      <c r="H52" s="209"/>
      <c r="I52" s="209"/>
      <c r="J52" s="209"/>
      <c r="K52" s="209"/>
      <c r="L52" s="209"/>
      <c r="M52" s="92"/>
    </row>
    <row r="53" spans="2:31" s="5" customFormat="1" ht="46.8" customHeight="1" x14ac:dyDescent="0.3">
      <c r="B53" s="215" t="s">
        <v>165</v>
      </c>
      <c r="C53" s="215"/>
      <c r="D53" s="215"/>
      <c r="E53" s="215"/>
      <c r="F53" s="215"/>
      <c r="G53" s="215"/>
      <c r="H53" s="215"/>
      <c r="I53" s="215"/>
      <c r="J53" s="215"/>
      <c r="K53" s="215"/>
      <c r="L53" s="215"/>
      <c r="M53" s="4"/>
    </row>
    <row r="54" spans="2:31" x14ac:dyDescent="0.3">
      <c r="B54" s="93" t="s">
        <v>121</v>
      </c>
      <c r="C54" s="94"/>
      <c r="D54" s="94"/>
      <c r="E54" s="94"/>
      <c r="F54" s="94"/>
      <c r="G54" s="94"/>
      <c r="H54" s="94"/>
      <c r="I54" s="95"/>
      <c r="J54" s="194"/>
      <c r="K54" s="195"/>
      <c r="L54" s="195"/>
      <c r="M54" s="96"/>
    </row>
    <row r="55" spans="2:31" ht="41.4" x14ac:dyDescent="0.3">
      <c r="B55" s="29" t="s">
        <v>66</v>
      </c>
      <c r="C55" s="29" t="s">
        <v>144</v>
      </c>
      <c r="D55" s="29" t="s">
        <v>68</v>
      </c>
      <c r="E55" s="30" t="s">
        <v>69</v>
      </c>
      <c r="F55" s="29" t="s">
        <v>70</v>
      </c>
      <c r="G55" s="30" t="s">
        <v>71</v>
      </c>
      <c r="H55" s="29" t="s">
        <v>72</v>
      </c>
      <c r="I55" s="30" t="s">
        <v>73</v>
      </c>
      <c r="J55" s="210"/>
      <c r="K55" s="198"/>
      <c r="L55" s="198"/>
    </row>
    <row r="56" spans="2:31" s="5" customFormat="1" ht="27.6" x14ac:dyDescent="0.3">
      <c r="B56" s="20" t="s">
        <v>75</v>
      </c>
      <c r="C56" s="22" t="s">
        <v>76</v>
      </c>
      <c r="D56" s="22" t="s">
        <v>77</v>
      </c>
      <c r="E56" s="23">
        <v>22</v>
      </c>
      <c r="F56" s="22" t="s">
        <v>78</v>
      </c>
      <c r="G56" s="23">
        <v>3.08</v>
      </c>
      <c r="H56" s="22">
        <v>158</v>
      </c>
      <c r="I56" s="23">
        <f>(E56+G56)*H56</f>
        <v>3962.64</v>
      </c>
      <c r="J56" s="222"/>
      <c r="K56" s="197"/>
      <c r="L56" s="197"/>
    </row>
    <row r="57" spans="2:31" s="5" customFormat="1" x14ac:dyDescent="0.3">
      <c r="B57" s="24"/>
      <c r="C57" s="26" t="s">
        <v>76</v>
      </c>
      <c r="D57" s="155" t="s">
        <v>87</v>
      </c>
      <c r="E57" s="28">
        <v>30</v>
      </c>
      <c r="F57" s="27" t="s">
        <v>78</v>
      </c>
      <c r="G57" s="28">
        <v>4.2</v>
      </c>
      <c r="H57" s="27">
        <v>2</v>
      </c>
      <c r="I57" s="174">
        <f>(E57+G57)*H57</f>
        <v>68.400000000000006</v>
      </c>
      <c r="J57" s="222"/>
      <c r="K57" s="197"/>
      <c r="L57" s="197"/>
    </row>
    <row r="58" spans="2:31" ht="10.050000000000001" customHeight="1" x14ac:dyDescent="0.3">
      <c r="B58" s="198"/>
      <c r="C58" s="198"/>
      <c r="D58" s="198"/>
      <c r="E58" s="198"/>
      <c r="F58" s="198"/>
      <c r="G58" s="198"/>
      <c r="H58" s="198"/>
      <c r="I58" s="198"/>
      <c r="J58" s="198"/>
      <c r="K58" s="198"/>
      <c r="L58" s="198"/>
    </row>
    <row r="59" spans="2:31" x14ac:dyDescent="0.3">
      <c r="B59" s="185" t="s">
        <v>122</v>
      </c>
      <c r="C59" s="186"/>
      <c r="D59" s="187"/>
      <c r="E59" s="199"/>
      <c r="F59" s="200"/>
      <c r="G59" s="200"/>
      <c r="H59" s="200"/>
      <c r="I59" s="200"/>
      <c r="J59" s="200"/>
      <c r="K59" s="200"/>
      <c r="L59" s="200"/>
      <c r="M59" s="97"/>
    </row>
    <row r="60" spans="2:31" s="5" customFormat="1" ht="27.6" x14ac:dyDescent="0.3">
      <c r="B60" s="31" t="s">
        <v>88</v>
      </c>
      <c r="C60" s="31" t="s">
        <v>13</v>
      </c>
      <c r="D60" s="35" t="s">
        <v>89</v>
      </c>
      <c r="E60" s="199"/>
      <c r="F60" s="200"/>
      <c r="G60" s="200"/>
      <c r="H60" s="200"/>
      <c r="I60" s="200"/>
      <c r="J60" s="200"/>
      <c r="K60" s="200"/>
      <c r="L60" s="200"/>
      <c r="M60" s="97"/>
    </row>
    <row r="61" spans="2:31" x14ac:dyDescent="0.3">
      <c r="B61" s="166" t="s">
        <v>143</v>
      </c>
      <c r="C61" s="167" t="s">
        <v>86</v>
      </c>
      <c r="D61" s="175">
        <v>68.400000000000006</v>
      </c>
      <c r="E61" s="199"/>
      <c r="F61" s="200"/>
      <c r="G61" s="200"/>
      <c r="H61" s="200"/>
      <c r="I61" s="200"/>
      <c r="J61" s="200"/>
      <c r="K61" s="200"/>
      <c r="L61" s="200"/>
      <c r="M61" s="97"/>
      <c r="N61" s="215"/>
      <c r="O61" s="215"/>
      <c r="P61" s="215"/>
      <c r="Q61" s="215"/>
      <c r="R61" s="215"/>
      <c r="S61" s="215"/>
      <c r="T61" s="215"/>
      <c r="U61" s="215"/>
      <c r="V61" s="215"/>
      <c r="W61" s="215"/>
      <c r="X61" s="215"/>
      <c r="Y61" s="215"/>
      <c r="Z61" s="215"/>
      <c r="AA61" s="215"/>
      <c r="AB61" s="215"/>
      <c r="AC61" s="215"/>
      <c r="AD61" s="215"/>
      <c r="AE61" s="215"/>
    </row>
    <row r="62" spans="2:31" ht="6.6" customHeight="1" x14ac:dyDescent="0.3">
      <c r="B62" s="198"/>
      <c r="C62" s="198"/>
      <c r="D62" s="198"/>
      <c r="E62" s="198"/>
      <c r="F62" s="198"/>
      <c r="G62" s="198"/>
      <c r="H62" s="198"/>
      <c r="I62" s="198"/>
      <c r="J62" s="198"/>
      <c r="K62" s="198"/>
      <c r="L62" s="198"/>
    </row>
    <row r="63" spans="2:31" s="5" customFormat="1" ht="20.100000000000001" customHeight="1" x14ac:dyDescent="0.3">
      <c r="B63" s="209" t="s">
        <v>63</v>
      </c>
      <c r="C63" s="209"/>
      <c r="D63" s="209"/>
      <c r="E63" s="209"/>
      <c r="F63" s="209"/>
      <c r="G63" s="209"/>
      <c r="H63" s="209"/>
      <c r="I63" s="209"/>
      <c r="J63" s="209"/>
      <c r="K63" s="209"/>
      <c r="L63" s="209"/>
      <c r="M63" s="92"/>
    </row>
    <row r="64" spans="2:31" s="5" customFormat="1" ht="31.8" customHeight="1" x14ac:dyDescent="0.3">
      <c r="B64" s="215" t="s">
        <v>151</v>
      </c>
      <c r="C64" s="215"/>
      <c r="D64" s="215"/>
      <c r="E64" s="215"/>
      <c r="F64" s="215"/>
      <c r="G64" s="215"/>
      <c r="H64" s="215"/>
      <c r="I64" s="215"/>
      <c r="J64" s="215"/>
      <c r="K64" s="215"/>
      <c r="L64" s="215"/>
      <c r="M64" s="4"/>
    </row>
    <row r="65" spans="1:13" x14ac:dyDescent="0.3">
      <c r="B65" s="93" t="s">
        <v>121</v>
      </c>
      <c r="C65" s="94"/>
      <c r="D65" s="94"/>
      <c r="E65" s="94"/>
      <c r="F65" s="94"/>
      <c r="G65" s="94"/>
      <c r="H65" s="95"/>
      <c r="I65" s="194"/>
      <c r="J65" s="195"/>
      <c r="K65" s="195"/>
      <c r="L65" s="195"/>
      <c r="M65" s="96"/>
    </row>
    <row r="66" spans="1:13" ht="41.4" customHeight="1" x14ac:dyDescent="0.3">
      <c r="B66" s="30" t="s">
        <v>64</v>
      </c>
      <c r="C66" s="30" t="s">
        <v>63</v>
      </c>
      <c r="D66" s="30" t="s">
        <v>65</v>
      </c>
      <c r="E66" s="29" t="s">
        <v>66</v>
      </c>
      <c r="F66" s="29" t="s">
        <v>144</v>
      </c>
      <c r="G66" s="29" t="s">
        <v>68</v>
      </c>
      <c r="H66" s="30" t="s">
        <v>69</v>
      </c>
      <c r="I66" s="210"/>
      <c r="J66" s="198"/>
      <c r="K66" s="198"/>
      <c r="L66" s="198"/>
      <c r="M66" s="89"/>
    </row>
    <row r="67" spans="1:13" ht="27.6" x14ac:dyDescent="0.3">
      <c r="B67" s="21">
        <v>752</v>
      </c>
      <c r="C67" s="21">
        <v>0</v>
      </c>
      <c r="D67" s="21">
        <v>64874.080000000002</v>
      </c>
      <c r="E67" s="20" t="s">
        <v>75</v>
      </c>
      <c r="F67" s="22" t="s">
        <v>76</v>
      </c>
      <c r="G67" s="22" t="s">
        <v>77</v>
      </c>
      <c r="H67" s="23">
        <v>22</v>
      </c>
      <c r="I67" s="210"/>
      <c r="J67" s="198"/>
      <c r="K67" s="198"/>
      <c r="L67" s="198"/>
      <c r="M67" s="89"/>
    </row>
    <row r="68" spans="1:13" s="5" customFormat="1" ht="27.6" x14ac:dyDescent="0.3">
      <c r="B68" s="25"/>
      <c r="C68" s="25"/>
      <c r="D68" s="25"/>
      <c r="E68" s="24"/>
      <c r="F68" s="155" t="s">
        <v>119</v>
      </c>
      <c r="G68" s="155" t="s">
        <v>90</v>
      </c>
      <c r="H68" s="176">
        <f>42+147+62.49</f>
        <v>251.49</v>
      </c>
      <c r="I68" s="210"/>
      <c r="J68" s="198"/>
      <c r="K68" s="198"/>
      <c r="L68" s="198"/>
      <c r="M68" s="89"/>
    </row>
    <row r="69" spans="1:13" ht="10.050000000000001" customHeight="1" x14ac:dyDescent="0.3">
      <c r="B69" s="196"/>
      <c r="C69" s="196"/>
      <c r="D69" s="196"/>
      <c r="E69" s="196"/>
      <c r="F69" s="196"/>
      <c r="G69" s="196"/>
      <c r="H69" s="196"/>
      <c r="I69" s="196"/>
      <c r="J69" s="196"/>
      <c r="K69" s="196"/>
      <c r="L69" s="196"/>
      <c r="M69" s="98"/>
    </row>
    <row r="70" spans="1:13" s="90" customFormat="1" x14ac:dyDescent="0.3">
      <c r="B70" s="185" t="s">
        <v>122</v>
      </c>
      <c r="C70" s="186"/>
      <c r="D70" s="186"/>
      <c r="E70" s="187"/>
      <c r="F70" s="199"/>
      <c r="G70" s="200"/>
      <c r="H70" s="200"/>
      <c r="I70" s="200"/>
      <c r="J70" s="200"/>
      <c r="K70" s="200"/>
      <c r="L70" s="200"/>
      <c r="M70" s="97"/>
    </row>
    <row r="71" spans="1:13" ht="41.4" customHeight="1" x14ac:dyDescent="0.3">
      <c r="B71" s="211" t="s">
        <v>91</v>
      </c>
      <c r="C71" s="212"/>
      <c r="D71" s="31" t="s">
        <v>13</v>
      </c>
      <c r="E71" s="32" t="s">
        <v>89</v>
      </c>
      <c r="F71" s="199"/>
      <c r="G71" s="200"/>
      <c r="H71" s="200"/>
      <c r="I71" s="200"/>
      <c r="J71" s="200"/>
      <c r="K71" s="200"/>
      <c r="L71" s="200"/>
      <c r="M71" s="97"/>
    </row>
    <row r="72" spans="1:13" s="5" customFormat="1" ht="27.75" customHeight="1" x14ac:dyDescent="0.3">
      <c r="B72" s="213" t="s">
        <v>90</v>
      </c>
      <c r="C72" s="214"/>
      <c r="D72" s="168" t="s">
        <v>142</v>
      </c>
      <c r="E72" s="177">
        <v>251.49</v>
      </c>
      <c r="F72" s="199"/>
      <c r="G72" s="200"/>
      <c r="H72" s="200"/>
      <c r="I72" s="200"/>
      <c r="J72" s="200"/>
      <c r="K72" s="200"/>
      <c r="L72" s="200"/>
      <c r="M72" s="97"/>
    </row>
    <row r="73" spans="1:13" ht="10.050000000000001" customHeight="1" x14ac:dyDescent="0.3">
      <c r="B73" s="198"/>
      <c r="C73" s="198"/>
      <c r="D73" s="198"/>
      <c r="E73" s="198"/>
      <c r="F73" s="198"/>
      <c r="G73" s="198"/>
      <c r="H73" s="198"/>
      <c r="I73" s="198"/>
      <c r="J73" s="198"/>
      <c r="K73" s="198"/>
      <c r="L73" s="198"/>
    </row>
    <row r="74" spans="1:13" ht="20.100000000000001" customHeight="1" x14ac:dyDescent="0.3">
      <c r="B74" s="217" t="s">
        <v>92</v>
      </c>
      <c r="C74" s="217"/>
      <c r="D74" s="217"/>
      <c r="E74" s="217"/>
      <c r="F74" s="217"/>
      <c r="G74" s="217"/>
      <c r="H74" s="217"/>
      <c r="I74" s="217"/>
      <c r="J74" s="217"/>
      <c r="K74" s="217"/>
      <c r="L74" s="217"/>
      <c r="M74" s="2"/>
    </row>
    <row r="75" spans="1:13" s="16" customFormat="1" ht="30" customHeight="1" x14ac:dyDescent="0.3">
      <c r="B75" s="215" t="s">
        <v>123</v>
      </c>
      <c r="C75" s="215"/>
      <c r="D75" s="215"/>
      <c r="E75" s="215"/>
      <c r="F75" s="215"/>
      <c r="G75" s="215"/>
      <c r="H75" s="215"/>
      <c r="I75" s="215"/>
      <c r="J75" s="215"/>
      <c r="K75" s="215"/>
      <c r="L75" s="215"/>
      <c r="M75" s="4"/>
    </row>
    <row r="76" spans="1:13" x14ac:dyDescent="0.3">
      <c r="B76" s="207" t="s">
        <v>93</v>
      </c>
      <c r="C76" s="207"/>
      <c r="D76" s="207"/>
      <c r="E76" s="207"/>
      <c r="F76" s="207"/>
      <c r="G76" s="207"/>
      <c r="H76" s="207"/>
      <c r="I76" s="207"/>
      <c r="J76" s="207"/>
      <c r="K76" s="207"/>
      <c r="L76" s="207"/>
      <c r="M76" s="16"/>
    </row>
    <row r="77" spans="1:13" x14ac:dyDescent="0.3">
      <c r="B77" s="207" t="s">
        <v>94</v>
      </c>
      <c r="C77" s="207"/>
      <c r="D77" s="207"/>
      <c r="E77" s="207"/>
      <c r="F77" s="207"/>
      <c r="G77" s="207"/>
      <c r="H77" s="207"/>
      <c r="I77" s="207"/>
      <c r="J77" s="207"/>
      <c r="K77" s="207"/>
      <c r="L77" s="207"/>
      <c r="M77" s="16"/>
    </row>
    <row r="78" spans="1:13" x14ac:dyDescent="0.3">
      <c r="B78" s="207" t="s">
        <v>118</v>
      </c>
      <c r="C78" s="207"/>
      <c r="D78" s="207"/>
      <c r="E78" s="207"/>
      <c r="F78" s="207"/>
      <c r="G78" s="207"/>
      <c r="H78" s="207"/>
      <c r="I78" s="207"/>
      <c r="J78" s="207"/>
      <c r="K78" s="207"/>
      <c r="L78" s="207"/>
      <c r="M78" s="16"/>
    </row>
    <row r="79" spans="1:13" x14ac:dyDescent="0.3">
      <c r="B79" s="208" t="s">
        <v>95</v>
      </c>
      <c r="C79" s="208"/>
      <c r="D79" s="208"/>
      <c r="E79" s="208"/>
      <c r="F79" s="208"/>
      <c r="G79" s="208"/>
      <c r="H79" s="208"/>
      <c r="I79" s="208"/>
      <c r="J79" s="208"/>
      <c r="K79" s="208"/>
      <c r="L79" s="208"/>
    </row>
    <row r="80" spans="1:13" x14ac:dyDescent="0.3">
      <c r="A80" s="198"/>
      <c r="B80" s="198"/>
      <c r="C80" s="198"/>
      <c r="D80" s="198"/>
      <c r="E80" s="198"/>
      <c r="F80" s="198"/>
      <c r="G80" s="198"/>
      <c r="H80" s="198"/>
      <c r="I80" s="198"/>
      <c r="J80" s="198"/>
      <c r="K80" s="198"/>
      <c r="L80" s="198"/>
      <c r="M80" s="198"/>
    </row>
    <row r="81" spans="1:13" x14ac:dyDescent="0.3">
      <c r="A81" s="198"/>
      <c r="B81" s="198"/>
      <c r="C81" s="198"/>
      <c r="D81" s="198"/>
      <c r="E81" s="198"/>
      <c r="F81" s="198"/>
      <c r="G81" s="198"/>
      <c r="H81" s="198"/>
      <c r="I81" s="198"/>
      <c r="J81" s="198"/>
      <c r="K81" s="198"/>
      <c r="L81" s="198"/>
      <c r="M81" s="198"/>
    </row>
    <row r="82" spans="1:13" x14ac:dyDescent="0.3">
      <c r="A82" s="198"/>
      <c r="B82" s="198"/>
      <c r="C82" s="198"/>
      <c r="D82" s="198"/>
      <c r="E82" s="198"/>
      <c r="F82" s="198"/>
      <c r="G82" s="198"/>
      <c r="H82" s="198"/>
      <c r="I82" s="198"/>
      <c r="J82" s="198"/>
      <c r="K82" s="198"/>
      <c r="L82" s="198"/>
      <c r="M82" s="198"/>
    </row>
  </sheetData>
  <mergeCells count="104">
    <mergeCell ref="A1:M1"/>
    <mergeCell ref="A4:B4"/>
    <mergeCell ref="L4:M4"/>
    <mergeCell ref="B53:L53"/>
    <mergeCell ref="B64:L64"/>
    <mergeCell ref="J56:L56"/>
    <mergeCell ref="J57:L57"/>
    <mergeCell ref="B58:L58"/>
    <mergeCell ref="E59:L59"/>
    <mergeCell ref="E60:L60"/>
    <mergeCell ref="E61:L61"/>
    <mergeCell ref="B28:L28"/>
    <mergeCell ref="B40:L40"/>
    <mergeCell ref="B39:L39"/>
    <mergeCell ref="I21:L21"/>
    <mergeCell ref="I22:L22"/>
    <mergeCell ref="C12:K12"/>
    <mergeCell ref="B13:L13"/>
    <mergeCell ref="B7:L7"/>
    <mergeCell ref="B18:L18"/>
    <mergeCell ref="B16:L16"/>
    <mergeCell ref="A2:M3"/>
    <mergeCell ref="B6:L6"/>
    <mergeCell ref="B5:L5"/>
    <mergeCell ref="N61:AE61"/>
    <mergeCell ref="B8:L8"/>
    <mergeCell ref="B9:L9"/>
    <mergeCell ref="B10:L10"/>
    <mergeCell ref="C11:K11"/>
    <mergeCell ref="B48:D48"/>
    <mergeCell ref="E45:F45"/>
    <mergeCell ref="E46:F46"/>
    <mergeCell ref="E47:F47"/>
    <mergeCell ref="B45:D45"/>
    <mergeCell ref="B47:D47"/>
    <mergeCell ref="A12:B12"/>
    <mergeCell ref="L11:M11"/>
    <mergeCell ref="L12:M12"/>
    <mergeCell ref="I20:L20"/>
    <mergeCell ref="A15:M15"/>
    <mergeCell ref="B14:L14"/>
    <mergeCell ref="B17:L17"/>
    <mergeCell ref="B19:L19"/>
    <mergeCell ref="K43:L43"/>
    <mergeCell ref="B44:L44"/>
    <mergeCell ref="B72:C72"/>
    <mergeCell ref="B75:L75"/>
    <mergeCell ref="B62:L62"/>
    <mergeCell ref="B63:L63"/>
    <mergeCell ref="B24:G24"/>
    <mergeCell ref="G50:L50"/>
    <mergeCell ref="B51:L51"/>
    <mergeCell ref="B70:E70"/>
    <mergeCell ref="B74:L74"/>
    <mergeCell ref="B73:L73"/>
    <mergeCell ref="B27:L27"/>
    <mergeCell ref="B50:D50"/>
    <mergeCell ref="H34:L34"/>
    <mergeCell ref="H35:L35"/>
    <mergeCell ref="H36:L37"/>
    <mergeCell ref="B38:L38"/>
    <mergeCell ref="K41:L41"/>
    <mergeCell ref="G45:L45"/>
    <mergeCell ref="A80:M82"/>
    <mergeCell ref="B49:D49"/>
    <mergeCell ref="B46:D46"/>
    <mergeCell ref="G46:L46"/>
    <mergeCell ref="G47:L47"/>
    <mergeCell ref="G48:L48"/>
    <mergeCell ref="G49:L49"/>
    <mergeCell ref="B59:D59"/>
    <mergeCell ref="B76:L76"/>
    <mergeCell ref="B79:L79"/>
    <mergeCell ref="B77:L77"/>
    <mergeCell ref="B78:L78"/>
    <mergeCell ref="B52:L52"/>
    <mergeCell ref="J54:L54"/>
    <mergeCell ref="J55:L55"/>
    <mergeCell ref="B71:C71"/>
    <mergeCell ref="I65:L65"/>
    <mergeCell ref="I66:L66"/>
    <mergeCell ref="I67:L67"/>
    <mergeCell ref="I68:L68"/>
    <mergeCell ref="B69:L69"/>
    <mergeCell ref="F70:L70"/>
    <mergeCell ref="F71:L71"/>
    <mergeCell ref="F72:L72"/>
    <mergeCell ref="C4:K4"/>
    <mergeCell ref="B41:J41"/>
    <mergeCell ref="B34:G34"/>
    <mergeCell ref="E48:F48"/>
    <mergeCell ref="E49:F49"/>
    <mergeCell ref="E50:F50"/>
    <mergeCell ref="K29:L29"/>
    <mergeCell ref="K30:L30"/>
    <mergeCell ref="K31:L31"/>
    <mergeCell ref="K32:L32"/>
    <mergeCell ref="B33:L33"/>
    <mergeCell ref="A11:B11"/>
    <mergeCell ref="K42:L42"/>
    <mergeCell ref="B23:L23"/>
    <mergeCell ref="H24:L24"/>
    <mergeCell ref="H25:L25"/>
    <mergeCell ref="H26:L26"/>
  </mergeCells>
  <pageMargins left="0.7" right="0.7" top="0.75" bottom="0.75" header="0.3" footer="0.3"/>
  <pageSetup scale="41" orientation="portrait" horizontalDpi="1200" verticalDpi="1200" r:id="rId1"/>
  <rowBreaks count="1" manualBreakCount="1">
    <brk id="1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F38C-D562-420B-9179-AB20EF6A0574}">
  <sheetPr>
    <tabColor theme="7" tint="0.79998168889431442"/>
  </sheetPr>
  <dimension ref="B2:J41"/>
  <sheetViews>
    <sheetView zoomScale="80" zoomScaleNormal="80" workbookViewId="0">
      <selection activeCell="D2" sqref="D2"/>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174</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7'!C41</f>
        <v>#DIV/0!</v>
      </c>
      <c r="H6" s="64"/>
    </row>
    <row r="7" spans="2:8" ht="28.05" customHeight="1" x14ac:dyDescent="0.3">
      <c r="B7" s="62" t="s">
        <v>104</v>
      </c>
      <c r="C7" s="121">
        <f>'Spending Plan'!C11</f>
        <v>0</v>
      </c>
      <c r="D7" s="62" t="s">
        <v>117</v>
      </c>
      <c r="E7" s="121" t="e">
        <f>'Month 1'!C39+'Month 2'!C39+'Month 3'!C39+'Month 4'!C39+'Month 5'!C39+'Month 6'!C39+'Month 7'!C39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7'!D19-D18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7'!D24-D23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f>SUM(D27:D29)</f>
        <v>0</v>
      </c>
      <c r="E30" s="68"/>
      <c r="H30" s="10"/>
    </row>
    <row r="31" spans="2:10" x14ac:dyDescent="0.3">
      <c r="B31" s="279" t="s">
        <v>145</v>
      </c>
      <c r="C31" s="279"/>
      <c r="D31" s="128">
        <f>SUM(D27:D30)</f>
        <v>0</v>
      </c>
      <c r="E31" s="68"/>
      <c r="H31" s="10"/>
    </row>
    <row r="32" spans="2:10" x14ac:dyDescent="0.3">
      <c r="B32" s="71"/>
      <c r="C32" s="71"/>
      <c r="D32" s="130">
        <f>'Month 7'!D32-D31</f>
        <v>0</v>
      </c>
      <c r="E32" s="12" t="s">
        <v>109</v>
      </c>
      <c r="F32" s="13"/>
      <c r="H32" s="10"/>
    </row>
    <row r="33" spans="2:8" x14ac:dyDescent="0.3">
      <c r="B33" s="71"/>
      <c r="C33" s="71"/>
      <c r="D33" s="76"/>
      <c r="E33" s="68"/>
      <c r="H33" s="10"/>
    </row>
    <row r="34" spans="2:8" ht="20.100000000000001" customHeight="1" x14ac:dyDescent="0.3">
      <c r="B34" s="77" t="s">
        <v>110</v>
      </c>
      <c r="C34" s="121">
        <f>D18+G14+D23+D30</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B31:C31"/>
    <mergeCell ref="F6:F7"/>
    <mergeCell ref="G6:G7"/>
    <mergeCell ref="B14:F14"/>
    <mergeCell ref="B18:C18"/>
    <mergeCell ref="B23:C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5EBB7-B32A-459E-A2AC-ABFD546EE451}">
  <sheetPr>
    <tabColor theme="7" tint="0.79998168889431442"/>
  </sheetPr>
  <dimension ref="B2:J41"/>
  <sheetViews>
    <sheetView zoomScale="80" zoomScaleNormal="80" workbookViewId="0">
      <selection activeCell="D2" sqref="D2"/>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175</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8'!C41</f>
        <v>#DIV/0!</v>
      </c>
      <c r="H6" s="64"/>
    </row>
    <row r="7" spans="2:8" ht="28.05" customHeight="1" x14ac:dyDescent="0.3">
      <c r="B7" s="62" t="s">
        <v>104</v>
      </c>
      <c r="C7" s="121">
        <f>'Spending Plan'!C11</f>
        <v>0</v>
      </c>
      <c r="D7" s="62" t="s">
        <v>117</v>
      </c>
      <c r="E7" s="121" t="e">
        <f>'Month 1'!C39+'Month 2'!C39+'Month 3'!C39+'Month 4'!C39+'Month 5'!C39+'Month 6'!C39+'Month 7'!C39+'Month 8'!C39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8'!D19-D18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8'!D24-D23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f>SUM(D27:D29)</f>
        <v>0</v>
      </c>
      <c r="E30" s="68"/>
      <c r="H30" s="10"/>
    </row>
    <row r="31" spans="2:10" x14ac:dyDescent="0.3">
      <c r="B31" s="279" t="s">
        <v>145</v>
      </c>
      <c r="C31" s="279"/>
      <c r="D31" s="128">
        <f>SUM(D27:D30)</f>
        <v>0</v>
      </c>
      <c r="E31" s="68"/>
      <c r="H31" s="10"/>
    </row>
    <row r="32" spans="2:10" x14ac:dyDescent="0.3">
      <c r="B32" s="71"/>
      <c r="C32" s="71"/>
      <c r="D32" s="130">
        <f>'Month 8'!D32-D31</f>
        <v>0</v>
      </c>
      <c r="E32" s="12" t="s">
        <v>109</v>
      </c>
      <c r="F32" s="13"/>
      <c r="H32" s="10"/>
    </row>
    <row r="33" spans="2:8" x14ac:dyDescent="0.3">
      <c r="B33" s="71"/>
      <c r="C33" s="71"/>
      <c r="D33" s="76"/>
      <c r="E33" s="68"/>
      <c r="H33" s="10"/>
    </row>
    <row r="34" spans="2:8" ht="20.100000000000001" customHeight="1" x14ac:dyDescent="0.3">
      <c r="B34" s="77" t="s">
        <v>110</v>
      </c>
      <c r="C34" s="121">
        <f>D18+G14+D23+D30</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B31:C31"/>
    <mergeCell ref="F6:F7"/>
    <mergeCell ref="G6:G7"/>
    <mergeCell ref="B14:F14"/>
    <mergeCell ref="B18:C18"/>
    <mergeCell ref="B23:C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2AB1-4C3B-4409-91EC-6FB0BE50B02E}">
  <sheetPr>
    <tabColor theme="7" tint="0.79998168889431442"/>
  </sheetPr>
  <dimension ref="B2:J41"/>
  <sheetViews>
    <sheetView zoomScale="80" zoomScaleNormal="80" workbookViewId="0">
      <selection activeCell="D2" sqref="D2"/>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176</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9'!C41</f>
        <v>#DIV/0!</v>
      </c>
      <c r="H6" s="64"/>
    </row>
    <row r="7" spans="2:8" ht="28.05" customHeight="1" x14ac:dyDescent="0.3">
      <c r="B7" s="62" t="s">
        <v>104</v>
      </c>
      <c r="C7" s="121">
        <f>'Spending Plan'!C11</f>
        <v>0</v>
      </c>
      <c r="D7" s="62" t="s">
        <v>117</v>
      </c>
      <c r="E7" s="121" t="e">
        <f>'Month 1'!C39+'Month 2'!C39+'Month 3'!C39+'Month 4'!C39+'Month 5'!C39+'Month 6'!C39+'Month 7'!C39+'Month 8'!C39+'Month 9'!C39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9'!D19-D18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9'!D24-D23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f>SUM(D27:D29)</f>
        <v>0</v>
      </c>
      <c r="E30" s="68"/>
      <c r="H30" s="10"/>
    </row>
    <row r="31" spans="2:10" x14ac:dyDescent="0.3">
      <c r="B31" s="279" t="s">
        <v>145</v>
      </c>
      <c r="C31" s="279"/>
      <c r="D31" s="128">
        <f>SUM(D27:D30)</f>
        <v>0</v>
      </c>
      <c r="E31" s="68"/>
      <c r="H31" s="10"/>
    </row>
    <row r="32" spans="2:10" x14ac:dyDescent="0.3">
      <c r="B32" s="71"/>
      <c r="C32" s="71"/>
      <c r="D32" s="130">
        <f>'Month 9'!D32-D31</f>
        <v>0</v>
      </c>
      <c r="E32" s="12" t="s">
        <v>109</v>
      </c>
      <c r="F32" s="13"/>
      <c r="H32" s="10"/>
    </row>
    <row r="33" spans="2:8" x14ac:dyDescent="0.3">
      <c r="B33" s="71"/>
      <c r="C33" s="71"/>
      <c r="D33" s="76"/>
      <c r="E33" s="68"/>
      <c r="H33" s="10"/>
    </row>
    <row r="34" spans="2:8" ht="20.100000000000001" customHeight="1" x14ac:dyDescent="0.3">
      <c r="B34" s="77" t="s">
        <v>110</v>
      </c>
      <c r="C34" s="121">
        <f>D18+G14+D23+D30</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B31:C31"/>
    <mergeCell ref="F6:F7"/>
    <mergeCell ref="G6:G7"/>
    <mergeCell ref="B14:F14"/>
    <mergeCell ref="B18:C18"/>
    <mergeCell ref="B23:C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B7699-EB6E-431B-81FD-6C21D7CED324}">
  <sheetPr>
    <tabColor theme="7" tint="0.79998168889431442"/>
  </sheetPr>
  <dimension ref="B2:J41"/>
  <sheetViews>
    <sheetView zoomScale="80" zoomScaleNormal="80" workbookViewId="0">
      <selection activeCell="D2" sqref="D2"/>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177</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10'!C41</f>
        <v>#DIV/0!</v>
      </c>
      <c r="H6" s="64"/>
    </row>
    <row r="7" spans="2:8" ht="28.05" customHeight="1" x14ac:dyDescent="0.3">
      <c r="B7" s="62" t="s">
        <v>104</v>
      </c>
      <c r="C7" s="121">
        <f>'Spending Plan'!C11</f>
        <v>0</v>
      </c>
      <c r="D7" s="62" t="s">
        <v>117</v>
      </c>
      <c r="E7" s="121" t="e">
        <f>'Month 1'!C39+'Month 2'!C39+'Month 3'!C39+'Month 4'!C39+'Month 5'!C39+'Month 6'!C39+'Month 7'!C39+'Month 8'!C39+'Month 9'!C39+'Month 10'!C39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10'!D19-D18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10'!D24-D23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f>SUM(D27:D29)</f>
        <v>0</v>
      </c>
      <c r="E30" s="68"/>
      <c r="H30" s="10"/>
    </row>
    <row r="31" spans="2:10" x14ac:dyDescent="0.3">
      <c r="B31" s="279" t="s">
        <v>145</v>
      </c>
      <c r="C31" s="279"/>
      <c r="D31" s="128">
        <f>SUM(D27:D30)</f>
        <v>0</v>
      </c>
      <c r="E31" s="68"/>
      <c r="H31" s="10"/>
    </row>
    <row r="32" spans="2:10" x14ac:dyDescent="0.3">
      <c r="B32" s="71"/>
      <c r="C32" s="71"/>
      <c r="D32" s="130">
        <f>'Month 10'!D32-D31</f>
        <v>0</v>
      </c>
      <c r="E32" s="12" t="s">
        <v>109</v>
      </c>
      <c r="F32" s="13"/>
      <c r="H32" s="10"/>
    </row>
    <row r="33" spans="2:8" x14ac:dyDescent="0.3">
      <c r="B33" s="71"/>
      <c r="C33" s="71"/>
      <c r="D33" s="76"/>
      <c r="E33" s="68"/>
      <c r="H33" s="10"/>
    </row>
    <row r="34" spans="2:8" ht="20.100000000000001" customHeight="1" x14ac:dyDescent="0.3">
      <c r="B34" s="77" t="s">
        <v>110</v>
      </c>
      <c r="C34" s="121">
        <f>D18+G14+D23+D30</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B31:C31"/>
    <mergeCell ref="F6:F7"/>
    <mergeCell ref="G6:G7"/>
    <mergeCell ref="B14:F14"/>
    <mergeCell ref="B18:C18"/>
    <mergeCell ref="B23:C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F2CF3-78FC-4FB8-BEE7-5CAF949528FD}">
  <sheetPr>
    <tabColor theme="7" tint="0.79998168889431442"/>
  </sheetPr>
  <dimension ref="B2:J41"/>
  <sheetViews>
    <sheetView zoomScale="80" zoomScaleNormal="80" workbookViewId="0">
      <selection activeCell="D2" sqref="D2"/>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178</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11'!C41</f>
        <v>#DIV/0!</v>
      </c>
      <c r="H6" s="64"/>
    </row>
    <row r="7" spans="2:8" ht="28.05" customHeight="1" x14ac:dyDescent="0.3">
      <c r="B7" s="62" t="s">
        <v>104</v>
      </c>
      <c r="C7" s="121">
        <f>'Spending Plan'!C11</f>
        <v>0</v>
      </c>
      <c r="D7" s="62" t="s">
        <v>117</v>
      </c>
      <c r="E7" s="121" t="e">
        <f>'Month 1'!C39+'Month 2'!C39+'Month 3'!C39+'Month 4'!C39+'Month 5'!C39+'Month 6'!C39+'Month 7'!C39+'Month 8'!C39+'Month 9'!C39+'Month 10'!C39+'Month 11'!C39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11'!D19-D18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11'!D24-D23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f>SUM(D27:D29)</f>
        <v>0</v>
      </c>
      <c r="E30" s="68"/>
      <c r="H30" s="10"/>
    </row>
    <row r="31" spans="2:10" x14ac:dyDescent="0.3">
      <c r="B31" s="279" t="s">
        <v>145</v>
      </c>
      <c r="C31" s="279"/>
      <c r="D31" s="128">
        <f>SUM(D27:D30)</f>
        <v>0</v>
      </c>
      <c r="E31" s="68"/>
      <c r="H31" s="10"/>
    </row>
    <row r="32" spans="2:10" x14ac:dyDescent="0.3">
      <c r="B32" s="71"/>
      <c r="C32" s="71"/>
      <c r="D32" s="130">
        <f>'Month 11'!D32-D31</f>
        <v>0</v>
      </c>
      <c r="E32" s="12" t="s">
        <v>109</v>
      </c>
      <c r="F32" s="13"/>
      <c r="H32" s="10"/>
    </row>
    <row r="33" spans="2:8" x14ac:dyDescent="0.3">
      <c r="B33" s="71"/>
      <c r="C33" s="71"/>
      <c r="D33" s="76"/>
      <c r="E33" s="68"/>
      <c r="H33" s="10"/>
    </row>
    <row r="34" spans="2:8" ht="20.100000000000001" customHeight="1" x14ac:dyDescent="0.3">
      <c r="B34" s="77" t="s">
        <v>110</v>
      </c>
      <c r="C34" s="121">
        <f>D18+G14+D23+D30</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B31:C31"/>
    <mergeCell ref="F6:F7"/>
    <mergeCell ref="G6:G7"/>
    <mergeCell ref="B14:F14"/>
    <mergeCell ref="B18:C18"/>
    <mergeCell ref="B23:C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M16"/>
  <sheetViews>
    <sheetView workbookViewId="0">
      <selection activeCell="A17" sqref="A17"/>
    </sheetView>
  </sheetViews>
  <sheetFormatPr defaultRowHeight="14.4" x14ac:dyDescent="0.3"/>
  <cols>
    <col min="1" max="1" width="19.44140625" customWidth="1"/>
  </cols>
  <sheetData>
    <row r="1" spans="1:13" ht="15.6" x14ac:dyDescent="0.3">
      <c r="A1" s="2" t="s">
        <v>30</v>
      </c>
      <c r="I1" s="3" t="s">
        <v>25</v>
      </c>
      <c r="M1" s="3" t="s">
        <v>31</v>
      </c>
    </row>
    <row r="2" spans="1:13" ht="15.6" x14ac:dyDescent="0.3">
      <c r="A2" s="1" t="s">
        <v>32</v>
      </c>
      <c r="I2" t="s">
        <v>9</v>
      </c>
      <c r="M2" t="s">
        <v>9</v>
      </c>
    </row>
    <row r="3" spans="1:13" ht="15.6" x14ac:dyDescent="0.3">
      <c r="A3" s="1" t="s">
        <v>33</v>
      </c>
      <c r="I3" t="s">
        <v>34</v>
      </c>
      <c r="M3" t="s">
        <v>28</v>
      </c>
    </row>
    <row r="4" spans="1:13" ht="15.6" x14ac:dyDescent="0.3">
      <c r="A4" s="1" t="s">
        <v>35</v>
      </c>
      <c r="I4" t="s">
        <v>27</v>
      </c>
    </row>
    <row r="5" spans="1:13" ht="15.6" x14ac:dyDescent="0.3">
      <c r="A5" s="1" t="s">
        <v>36</v>
      </c>
      <c r="I5" t="s">
        <v>28</v>
      </c>
    </row>
    <row r="6" spans="1:13" ht="15.6" x14ac:dyDescent="0.3">
      <c r="A6" s="1" t="s">
        <v>37</v>
      </c>
    </row>
    <row r="7" spans="1:13" ht="15.6" x14ac:dyDescent="0.3">
      <c r="A7" s="1" t="s">
        <v>22</v>
      </c>
    </row>
    <row r="8" spans="1:13" ht="15.6" x14ac:dyDescent="0.3">
      <c r="A8" s="1" t="s">
        <v>17</v>
      </c>
    </row>
    <row r="9" spans="1:13" ht="15.6" x14ac:dyDescent="0.3">
      <c r="A9" s="1" t="s">
        <v>38</v>
      </c>
    </row>
    <row r="10" spans="1:13" ht="15.6" x14ac:dyDescent="0.3">
      <c r="A10" s="1" t="s">
        <v>39</v>
      </c>
    </row>
    <row r="11" spans="1:13" ht="15.6" x14ac:dyDescent="0.3">
      <c r="A11" s="1" t="s">
        <v>24</v>
      </c>
    </row>
    <row r="12" spans="1:13" ht="15.6" x14ac:dyDescent="0.3">
      <c r="A12" s="1" t="s">
        <v>16</v>
      </c>
    </row>
    <row r="13" spans="1:13" ht="15.6" x14ac:dyDescent="0.3">
      <c r="A13" s="1" t="s">
        <v>40</v>
      </c>
    </row>
    <row r="14" spans="1:13" ht="15.6" x14ac:dyDescent="0.3">
      <c r="A14" s="1" t="s">
        <v>41</v>
      </c>
    </row>
    <row r="15" spans="1:13" ht="15.6" x14ac:dyDescent="0.3">
      <c r="A15" s="1" t="s">
        <v>42</v>
      </c>
    </row>
    <row r="16" spans="1:13" ht="15.6" x14ac:dyDescent="0.3">
      <c r="A16" s="1" t="s">
        <v>23</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01447-670A-4CE7-9CA2-9C00BA510856}">
  <sheetPr>
    <tabColor theme="8" tint="0.79998168889431442"/>
  </sheetPr>
  <dimension ref="A1:M67"/>
  <sheetViews>
    <sheetView tabSelected="1" zoomScale="80" zoomScaleNormal="80" zoomScaleSheetLayoutView="70" workbookViewId="0">
      <selection activeCell="J26" sqref="J26"/>
    </sheetView>
  </sheetViews>
  <sheetFormatPr defaultColWidth="9.109375" defaultRowHeight="15.6" x14ac:dyDescent="0.3"/>
  <cols>
    <col min="1" max="1" width="9.109375" style="1"/>
    <col min="2" max="2" width="51.33203125" style="1" customWidth="1"/>
    <col min="3" max="3" width="15.77734375" style="1" customWidth="1"/>
    <col min="4" max="4" width="20.6640625" style="1" customWidth="1"/>
    <col min="5" max="5" width="10.77734375" style="1" customWidth="1"/>
    <col min="6" max="6" width="12.6640625" style="1" customWidth="1"/>
    <col min="7" max="9" width="15.77734375" style="1" customWidth="1"/>
    <col min="10" max="10" width="7.88671875" style="1" customWidth="1"/>
    <col min="11" max="11" width="9.109375" style="1"/>
    <col min="12" max="12" width="20.77734375" style="1" customWidth="1"/>
    <col min="13" max="16384" width="9.109375" style="1"/>
  </cols>
  <sheetData>
    <row r="1" spans="2:13" s="111" customFormat="1" ht="60" customHeight="1" x14ac:dyDescent="0.45">
      <c r="B1" s="262" t="s">
        <v>3</v>
      </c>
      <c r="C1" s="263"/>
      <c r="D1" s="263"/>
      <c r="E1" s="263"/>
      <c r="F1" s="263"/>
      <c r="G1" s="263"/>
      <c r="H1" s="263"/>
      <c r="I1" s="263"/>
    </row>
    <row r="2" spans="2:13" ht="30" customHeight="1" x14ac:dyDescent="0.3">
      <c r="B2" s="46" t="s">
        <v>51</v>
      </c>
      <c r="C2" s="264"/>
      <c r="D2" s="265"/>
      <c r="E2" s="256" t="s">
        <v>59</v>
      </c>
      <c r="F2" s="256"/>
      <c r="G2" s="256"/>
      <c r="H2" s="266"/>
      <c r="I2" s="266"/>
      <c r="J2" s="103"/>
      <c r="L2" s="1" t="s">
        <v>53</v>
      </c>
      <c r="M2" s="45"/>
    </row>
    <row r="3" spans="2:13" ht="30" customHeight="1" x14ac:dyDescent="0.3">
      <c r="B3" s="46" t="s">
        <v>57</v>
      </c>
      <c r="C3" s="267"/>
      <c r="D3" s="267"/>
      <c r="E3" s="256" t="s">
        <v>60</v>
      </c>
      <c r="F3" s="256"/>
      <c r="G3" s="256"/>
      <c r="H3" s="266"/>
      <c r="I3" s="266"/>
      <c r="J3" s="103"/>
      <c r="L3" s="116"/>
      <c r="M3" s="1" t="s">
        <v>96</v>
      </c>
    </row>
    <row r="4" spans="2:13" ht="30" customHeight="1" x14ac:dyDescent="0.3">
      <c r="B4" s="46" t="s">
        <v>48</v>
      </c>
      <c r="C4" s="261"/>
      <c r="D4" s="261"/>
      <c r="E4" s="256" t="s">
        <v>55</v>
      </c>
      <c r="F4" s="256"/>
      <c r="G4" s="256"/>
      <c r="H4" s="254"/>
      <c r="I4" s="254"/>
      <c r="J4" s="103"/>
      <c r="L4" s="179"/>
      <c r="M4" s="1" t="s">
        <v>97</v>
      </c>
    </row>
    <row r="5" spans="2:13" ht="30" customHeight="1" x14ac:dyDescent="0.3">
      <c r="B5" s="46" t="s">
        <v>58</v>
      </c>
      <c r="C5" s="255"/>
      <c r="D5" s="255"/>
      <c r="E5" s="256" t="s">
        <v>54</v>
      </c>
      <c r="F5" s="256"/>
      <c r="G5" s="256"/>
      <c r="H5" s="257"/>
      <c r="I5" s="258"/>
      <c r="J5" s="103"/>
      <c r="L5" s="114"/>
      <c r="M5" s="1" t="s">
        <v>98</v>
      </c>
    </row>
    <row r="6" spans="2:13" ht="30" customHeight="1" x14ac:dyDescent="0.3">
      <c r="B6" s="46" t="s">
        <v>56</v>
      </c>
      <c r="C6" s="259"/>
      <c r="D6" s="254"/>
      <c r="E6" s="256" t="s">
        <v>52</v>
      </c>
      <c r="F6" s="256"/>
      <c r="G6" s="256"/>
      <c r="H6" s="260" t="s">
        <v>134</v>
      </c>
      <c r="I6" s="260"/>
      <c r="J6" s="104"/>
      <c r="L6" s="156"/>
      <c r="M6" s="1" t="s">
        <v>99</v>
      </c>
    </row>
    <row r="7" spans="2:13" ht="30" customHeight="1" x14ac:dyDescent="0.3">
      <c r="C7" s="44"/>
      <c r="D7" s="44"/>
      <c r="E7" s="45"/>
      <c r="F7" s="45"/>
      <c r="G7" s="45"/>
      <c r="H7" s="45"/>
      <c r="I7" s="45"/>
      <c r="J7" s="105"/>
    </row>
    <row r="8" spans="2:13" ht="20.100000000000001" customHeight="1" x14ac:dyDescent="0.3">
      <c r="B8" s="159" t="s">
        <v>152</v>
      </c>
    </row>
    <row r="9" spans="2:13" ht="30" customHeight="1" x14ac:dyDescent="0.3">
      <c r="B9" s="41" t="s">
        <v>157</v>
      </c>
      <c r="C9" s="269">
        <f>I34</f>
        <v>0</v>
      </c>
      <c r="D9" s="269"/>
      <c r="H9" s="47"/>
      <c r="I9" s="47"/>
    </row>
    <row r="10" spans="2:13" ht="30" customHeight="1" x14ac:dyDescent="0.3">
      <c r="B10" s="87" t="s">
        <v>158</v>
      </c>
      <c r="C10" s="269">
        <f>I42</f>
        <v>0</v>
      </c>
      <c r="D10" s="269"/>
      <c r="E10" s="39"/>
      <c r="F10" s="39"/>
      <c r="H10" s="47"/>
      <c r="I10" s="47"/>
    </row>
    <row r="11" spans="2:13" ht="30" customHeight="1" x14ac:dyDescent="0.3">
      <c r="B11" s="41" t="s">
        <v>159</v>
      </c>
      <c r="C11" s="268"/>
      <c r="D11" s="268"/>
      <c r="H11" s="47"/>
      <c r="I11" s="47"/>
    </row>
    <row r="12" spans="2:13" ht="30" customHeight="1" x14ac:dyDescent="0.3">
      <c r="B12" s="41" t="s">
        <v>155</v>
      </c>
      <c r="C12" s="269">
        <f>SUM(C9:C11)</f>
        <v>0</v>
      </c>
      <c r="D12" s="269"/>
      <c r="H12" s="47"/>
      <c r="I12" s="47"/>
    </row>
    <row r="13" spans="2:13" ht="30" customHeight="1" x14ac:dyDescent="0.3">
      <c r="B13" s="47"/>
      <c r="C13" s="48"/>
      <c r="D13" s="48"/>
      <c r="H13" s="47"/>
      <c r="I13" s="47"/>
    </row>
    <row r="14" spans="2:13" ht="20.100000000000001" customHeight="1" x14ac:dyDescent="0.3">
      <c r="B14" s="159" t="s">
        <v>153</v>
      </c>
      <c r="C14" s="48"/>
      <c r="H14" s="47"/>
      <c r="I14" s="47"/>
    </row>
    <row r="15" spans="2:13" ht="30" customHeight="1" x14ac:dyDescent="0.3">
      <c r="B15" s="87" t="s">
        <v>160</v>
      </c>
      <c r="C15" s="269">
        <f>I48</f>
        <v>0</v>
      </c>
      <c r="D15" s="269"/>
      <c r="H15" s="47"/>
      <c r="I15" s="47"/>
    </row>
    <row r="16" spans="2:13" ht="30" customHeight="1" x14ac:dyDescent="0.3">
      <c r="B16" s="41" t="s">
        <v>161</v>
      </c>
      <c r="C16" s="269">
        <f>I56</f>
        <v>0</v>
      </c>
      <c r="D16" s="269"/>
      <c r="H16" s="47"/>
      <c r="I16" s="47"/>
      <c r="K16" s="40"/>
    </row>
    <row r="17" spans="1:9" ht="30" customHeight="1" x14ac:dyDescent="0.3">
      <c r="B17" s="87" t="s">
        <v>154</v>
      </c>
      <c r="C17" s="269">
        <f>SUM(C15:C16)</f>
        <v>0</v>
      </c>
      <c r="D17" s="269"/>
      <c r="H17" s="47"/>
      <c r="I17" s="47"/>
    </row>
    <row r="18" spans="1:9" ht="30" customHeight="1" x14ac:dyDescent="0.3">
      <c r="B18" s="49"/>
      <c r="C18" s="48"/>
      <c r="D18" s="48"/>
      <c r="H18" s="47"/>
      <c r="I18" s="47"/>
    </row>
    <row r="19" spans="1:9" ht="30" customHeight="1" x14ac:dyDescent="0.3">
      <c r="A19" s="42"/>
      <c r="B19" s="271" t="s">
        <v>4</v>
      </c>
      <c r="C19" s="271"/>
      <c r="D19" s="271"/>
      <c r="E19" s="42"/>
      <c r="F19" s="42"/>
      <c r="G19" s="42"/>
      <c r="H19" s="42"/>
      <c r="I19" s="42"/>
    </row>
    <row r="20" spans="1:9" ht="30" customHeight="1" x14ac:dyDescent="0.3">
      <c r="A20" s="42"/>
      <c r="B20" s="272" t="s">
        <v>5</v>
      </c>
      <c r="C20" s="272"/>
      <c r="D20" s="157"/>
      <c r="E20" s="42"/>
      <c r="F20" s="42"/>
      <c r="G20" s="43"/>
      <c r="H20" s="42"/>
      <c r="I20" s="42"/>
    </row>
    <row r="21" spans="1:9" ht="30" customHeight="1" x14ac:dyDescent="0.3">
      <c r="A21" s="42"/>
      <c r="B21" s="270" t="s">
        <v>49</v>
      </c>
      <c r="C21" s="270"/>
      <c r="D21" s="158"/>
      <c r="E21" s="42"/>
      <c r="F21" s="42"/>
      <c r="G21" s="112"/>
      <c r="H21" s="42"/>
      <c r="I21" s="42"/>
    </row>
    <row r="22" spans="1:9" ht="30" customHeight="1" x14ac:dyDescent="0.3">
      <c r="A22" s="42"/>
      <c r="B22" s="270" t="s">
        <v>50</v>
      </c>
      <c r="C22" s="270"/>
      <c r="D22" s="143" t="e">
        <f>(D20)/(D21)</f>
        <v>#DIV/0!</v>
      </c>
      <c r="E22" s="42"/>
      <c r="F22" s="42"/>
      <c r="G22" s="42"/>
      <c r="H22" s="42"/>
      <c r="I22" s="42"/>
    </row>
    <row r="23" spans="1:9" ht="30" customHeight="1" x14ac:dyDescent="0.3">
      <c r="A23" s="42"/>
      <c r="B23" s="270" t="s">
        <v>156</v>
      </c>
      <c r="C23" s="270"/>
      <c r="D23" s="144" t="e">
        <f>C12+(C17/D21)</f>
        <v>#DIV/0!</v>
      </c>
      <c r="E23" s="42"/>
      <c r="F23" s="42"/>
      <c r="G23" s="42"/>
      <c r="H23" s="42"/>
      <c r="I23" s="42"/>
    </row>
    <row r="24" spans="1:9" ht="30" customHeight="1" x14ac:dyDescent="0.3">
      <c r="A24" s="42"/>
      <c r="B24" s="270" t="s">
        <v>162</v>
      </c>
      <c r="C24" s="270"/>
      <c r="D24" s="145" t="e">
        <f>IF(D22-D23 &gt; 0, "Yes", "No")</f>
        <v>#DIV/0!</v>
      </c>
      <c r="E24" s="42"/>
      <c r="F24" s="42"/>
      <c r="G24" s="42"/>
      <c r="H24" s="42"/>
      <c r="I24" s="42"/>
    </row>
    <row r="25" spans="1:9" ht="30" customHeight="1" x14ac:dyDescent="0.3">
      <c r="A25" s="42"/>
      <c r="B25" s="270" t="s">
        <v>6</v>
      </c>
      <c r="C25" s="270"/>
      <c r="D25" s="146">
        <f>(C17)+(C12*D21)</f>
        <v>0</v>
      </c>
      <c r="E25" s="42"/>
      <c r="F25" s="42"/>
      <c r="G25" s="42"/>
      <c r="H25" s="42"/>
      <c r="I25" s="42"/>
    </row>
    <row r="26" spans="1:9" ht="30" customHeight="1" x14ac:dyDescent="0.3">
      <c r="A26" s="42"/>
      <c r="B26" s="270" t="s">
        <v>7</v>
      </c>
      <c r="C26" s="270"/>
      <c r="D26" s="146">
        <f>D20-D25</f>
        <v>0</v>
      </c>
      <c r="E26" s="42"/>
      <c r="F26" s="42"/>
      <c r="G26" s="42"/>
      <c r="H26" s="42"/>
      <c r="I26" s="42"/>
    </row>
    <row r="27" spans="1:9" ht="30" customHeight="1" x14ac:dyDescent="0.3">
      <c r="A27" s="42"/>
      <c r="B27" s="50"/>
      <c r="C27" s="50"/>
      <c r="D27" s="43"/>
      <c r="E27" s="42"/>
      <c r="F27" s="42"/>
      <c r="G27" s="42"/>
      <c r="H27" s="42"/>
      <c r="I27" s="42"/>
    </row>
    <row r="28" spans="1:9" ht="20.100000000000001" customHeight="1" x14ac:dyDescent="0.3">
      <c r="B28" s="159" t="s">
        <v>31</v>
      </c>
      <c r="C28" s="40"/>
      <c r="D28" s="40"/>
      <c r="E28" s="40"/>
      <c r="F28" s="40"/>
      <c r="G28" s="40"/>
      <c r="H28" s="40"/>
      <c r="I28" s="40"/>
    </row>
    <row r="29" spans="1:9" s="40" customFormat="1" ht="45" customHeight="1" x14ac:dyDescent="0.3">
      <c r="B29" s="102" t="s">
        <v>1</v>
      </c>
      <c r="C29" s="245" t="s">
        <v>0</v>
      </c>
      <c r="D29" s="245"/>
      <c r="E29" s="273" t="s">
        <v>43</v>
      </c>
      <c r="F29" s="273"/>
      <c r="G29" s="101" t="s">
        <v>47</v>
      </c>
      <c r="H29" s="101" t="s">
        <v>46</v>
      </c>
      <c r="I29" s="101" t="s">
        <v>8</v>
      </c>
    </row>
    <row r="30" spans="1:9" ht="24.9" customHeight="1" x14ac:dyDescent="0.3">
      <c r="B30" s="178"/>
      <c r="C30" s="235"/>
      <c r="D30" s="235"/>
      <c r="E30" s="274"/>
      <c r="F30" s="274"/>
      <c r="G30" s="115"/>
      <c r="H30" s="117">
        <f>(E30*0.14)</f>
        <v>0</v>
      </c>
      <c r="I30" s="118">
        <f>((E30+H30)*G30)*(4.33)</f>
        <v>0</v>
      </c>
    </row>
    <row r="31" spans="1:9" ht="24.9" customHeight="1" x14ac:dyDescent="0.3">
      <c r="B31" s="178"/>
      <c r="C31" s="235"/>
      <c r="D31" s="235"/>
      <c r="E31" s="274"/>
      <c r="F31" s="274"/>
      <c r="G31" s="115"/>
      <c r="H31" s="117">
        <f>(E31*0.14)</f>
        <v>0</v>
      </c>
      <c r="I31" s="118">
        <f>((E31+H31)*G31)*(4.33)</f>
        <v>0</v>
      </c>
    </row>
    <row r="32" spans="1:9" ht="24.9" customHeight="1" x14ac:dyDescent="0.3">
      <c r="B32" s="178"/>
      <c r="C32" s="235"/>
      <c r="D32" s="235"/>
      <c r="E32" s="274"/>
      <c r="F32" s="274"/>
      <c r="G32" s="115"/>
      <c r="H32" s="117">
        <f>(E32*0.14)</f>
        <v>0</v>
      </c>
      <c r="I32" s="118">
        <f>((E32+H32)*G32)*(4.33)</f>
        <v>0</v>
      </c>
    </row>
    <row r="33" spans="2:9" ht="24.9" customHeight="1" x14ac:dyDescent="0.3">
      <c r="B33" s="178"/>
      <c r="C33" s="235"/>
      <c r="D33" s="235"/>
      <c r="E33" s="274"/>
      <c r="F33" s="274"/>
      <c r="G33" s="115"/>
      <c r="H33" s="117">
        <f>(E33*0.14)</f>
        <v>0</v>
      </c>
      <c r="I33" s="118">
        <f>((E33+H33)*G33)*(4.33)</f>
        <v>0</v>
      </c>
    </row>
    <row r="34" spans="2:9" ht="40.200000000000003" customHeight="1" x14ac:dyDescent="0.3">
      <c r="B34" s="275" t="s">
        <v>166</v>
      </c>
      <c r="C34" s="276"/>
      <c r="D34" s="276"/>
      <c r="E34" s="276"/>
      <c r="F34" s="277"/>
      <c r="G34" s="278" t="s">
        <v>10</v>
      </c>
      <c r="H34" s="278"/>
      <c r="I34" s="151">
        <f>SUM(I30:I33)</f>
        <v>0</v>
      </c>
    </row>
    <row r="35" spans="2:9" ht="30" customHeight="1" x14ac:dyDescent="0.3">
      <c r="C35" s="106"/>
      <c r="D35" s="106"/>
      <c r="E35" s="106"/>
      <c r="F35" s="106"/>
      <c r="G35" s="106"/>
      <c r="H35" s="106"/>
      <c r="I35" s="107"/>
    </row>
    <row r="36" spans="2:9" ht="30" customHeight="1" x14ac:dyDescent="0.3">
      <c r="C36" s="106"/>
      <c r="D36" s="106"/>
      <c r="E36" s="106"/>
      <c r="F36" s="106"/>
      <c r="G36" s="106"/>
      <c r="H36" s="106"/>
      <c r="I36" s="107"/>
    </row>
    <row r="37" spans="2:9" ht="30" customHeight="1" x14ac:dyDescent="0.3">
      <c r="C37" s="106"/>
      <c r="D37" s="106"/>
      <c r="E37" s="106"/>
      <c r="F37" s="106"/>
      <c r="G37" s="106"/>
      <c r="H37" s="106"/>
      <c r="I37" s="107"/>
    </row>
    <row r="38" spans="2:9" ht="30" customHeight="1" x14ac:dyDescent="0.3">
      <c r="C38" s="106"/>
      <c r="D38" s="106"/>
      <c r="E38" s="106"/>
      <c r="F38" s="106"/>
      <c r="G38" s="106"/>
      <c r="H38" s="106"/>
      <c r="I38" s="107"/>
    </row>
    <row r="39" spans="2:9" ht="20.100000000000001" customHeight="1" x14ac:dyDescent="0.3">
      <c r="B39" s="159" t="s">
        <v>11</v>
      </c>
    </row>
    <row r="40" spans="2:9" s="40" customFormat="1" ht="40.049999999999997" customHeight="1" x14ac:dyDescent="0.3">
      <c r="B40" s="102" t="s">
        <v>1</v>
      </c>
      <c r="C40" s="245" t="s">
        <v>12</v>
      </c>
      <c r="D40" s="245"/>
      <c r="E40" s="246" t="s">
        <v>13</v>
      </c>
      <c r="F40" s="246"/>
      <c r="G40" s="102" t="s">
        <v>14</v>
      </c>
      <c r="H40" s="102" t="s">
        <v>15</v>
      </c>
      <c r="I40" s="101" t="s">
        <v>8</v>
      </c>
    </row>
    <row r="41" spans="2:9" ht="24.9" customHeight="1" x14ac:dyDescent="0.3">
      <c r="B41" s="178"/>
      <c r="C41" s="235"/>
      <c r="D41" s="235"/>
      <c r="E41" s="235"/>
      <c r="F41" s="235"/>
      <c r="G41" s="140"/>
      <c r="H41" s="141"/>
      <c r="I41" s="147">
        <f>SUM(G41*H41)</f>
        <v>0</v>
      </c>
    </row>
    <row r="42" spans="2:9" ht="20.100000000000001" customHeight="1" x14ac:dyDescent="0.3">
      <c r="B42" s="253" t="s">
        <v>133</v>
      </c>
      <c r="C42" s="253"/>
      <c r="D42" s="253"/>
      <c r="E42" s="253"/>
      <c r="F42" s="253"/>
      <c r="G42" s="253"/>
      <c r="H42" s="236"/>
      <c r="I42" s="148">
        <f>SUM(I41:I41)</f>
        <v>0</v>
      </c>
    </row>
    <row r="43" spans="2:9" ht="20.100000000000001" customHeight="1" x14ac:dyDescent="0.3">
      <c r="B43" s="244" t="s">
        <v>126</v>
      </c>
      <c r="C43" s="244"/>
      <c r="D43" s="244"/>
      <c r="E43" s="244"/>
      <c r="F43" s="244"/>
      <c r="G43" s="244"/>
      <c r="H43" s="244"/>
      <c r="I43" s="149">
        <f>I42*12</f>
        <v>0</v>
      </c>
    </row>
    <row r="44" spans="2:9" ht="30" customHeight="1" x14ac:dyDescent="0.3">
      <c r="C44" s="106"/>
      <c r="D44" s="106"/>
      <c r="E44" s="106"/>
      <c r="F44" s="106"/>
      <c r="G44" s="106"/>
      <c r="H44" s="106"/>
      <c r="I44" s="107"/>
    </row>
    <row r="45" spans="2:9" ht="20.100000000000001" customHeight="1" x14ac:dyDescent="0.3">
      <c r="B45" s="159" t="s">
        <v>18</v>
      </c>
    </row>
    <row r="46" spans="2:9" s="40" customFormat="1" ht="40.049999999999997" customHeight="1" x14ac:dyDescent="0.3">
      <c r="B46" s="102" t="s">
        <v>1</v>
      </c>
      <c r="C46" s="245" t="s">
        <v>19</v>
      </c>
      <c r="D46" s="245"/>
      <c r="E46" s="246" t="s">
        <v>13</v>
      </c>
      <c r="F46" s="246"/>
      <c r="G46" s="245" t="s">
        <v>20</v>
      </c>
      <c r="H46" s="245"/>
      <c r="I46" s="101" t="s">
        <v>21</v>
      </c>
    </row>
    <row r="47" spans="2:9" ht="24.9" customHeight="1" x14ac:dyDescent="0.3">
      <c r="B47" s="178"/>
      <c r="C47" s="250"/>
      <c r="D47" s="251"/>
      <c r="E47" s="235"/>
      <c r="F47" s="235"/>
      <c r="G47" s="252"/>
      <c r="H47" s="252"/>
      <c r="I47" s="152"/>
    </row>
    <row r="48" spans="2:9" ht="20.100000000000001" customHeight="1" x14ac:dyDescent="0.3">
      <c r="B48" s="253" t="s">
        <v>132</v>
      </c>
      <c r="C48" s="253"/>
      <c r="D48" s="253"/>
      <c r="E48" s="253"/>
      <c r="F48" s="253"/>
      <c r="G48" s="253"/>
      <c r="H48" s="253"/>
      <c r="I48" s="118">
        <f>SUM(I47:I47)</f>
        <v>0</v>
      </c>
    </row>
    <row r="49" spans="1:9" ht="30" customHeight="1" x14ac:dyDescent="0.3">
      <c r="C49" s="113"/>
      <c r="D49" s="113"/>
      <c r="E49" s="113"/>
      <c r="F49" s="113"/>
      <c r="G49" s="113"/>
      <c r="H49" s="113"/>
      <c r="I49" s="107"/>
    </row>
    <row r="50" spans="1:9" s="40" customFormat="1" ht="20.100000000000001" customHeight="1" x14ac:dyDescent="0.3">
      <c r="B50" s="160" t="s">
        <v>25</v>
      </c>
    </row>
    <row r="51" spans="1:9" s="40" customFormat="1" ht="40.049999999999997" customHeight="1" x14ac:dyDescent="0.3">
      <c r="B51" s="102" t="s">
        <v>1</v>
      </c>
      <c r="C51" s="246" t="s">
        <v>0</v>
      </c>
      <c r="D51" s="246"/>
      <c r="E51" s="246" t="s">
        <v>2</v>
      </c>
      <c r="F51" s="246"/>
      <c r="G51" s="246"/>
      <c r="H51" s="101" t="s">
        <v>26</v>
      </c>
      <c r="I51" s="102" t="s">
        <v>21</v>
      </c>
    </row>
    <row r="52" spans="1:9" ht="24.9" customHeight="1" x14ac:dyDescent="0.3">
      <c r="B52" s="180"/>
      <c r="C52" s="235"/>
      <c r="D52" s="235"/>
      <c r="E52" s="243"/>
      <c r="F52" s="243"/>
      <c r="G52" s="243"/>
      <c r="H52" s="153"/>
      <c r="I52" s="154"/>
    </row>
    <row r="53" spans="1:9" ht="24.9" customHeight="1" x14ac:dyDescent="0.3">
      <c r="B53" s="180"/>
      <c r="C53" s="235"/>
      <c r="D53" s="235"/>
      <c r="E53" s="243"/>
      <c r="F53" s="243"/>
      <c r="G53" s="243"/>
      <c r="H53" s="153"/>
      <c r="I53" s="154"/>
    </row>
    <row r="54" spans="1:9" ht="24.9" customHeight="1" x14ac:dyDescent="0.3">
      <c r="B54" s="180"/>
      <c r="C54" s="235"/>
      <c r="D54" s="235"/>
      <c r="E54" s="243"/>
      <c r="F54" s="243"/>
      <c r="G54" s="243"/>
      <c r="H54" s="142"/>
      <c r="I54" s="150"/>
    </row>
    <row r="55" spans="1:9" ht="24.9" customHeight="1" x14ac:dyDescent="0.3">
      <c r="B55" s="180"/>
      <c r="C55" s="235"/>
      <c r="D55" s="235"/>
      <c r="E55" s="243"/>
      <c r="F55" s="243"/>
      <c r="G55" s="243"/>
      <c r="H55" s="142"/>
      <c r="I55" s="150"/>
    </row>
    <row r="56" spans="1:9" ht="20.100000000000001" customHeight="1" x14ac:dyDescent="0.3">
      <c r="B56" s="236" t="s">
        <v>131</v>
      </c>
      <c r="C56" s="237"/>
      <c r="D56" s="237"/>
      <c r="E56" s="237"/>
      <c r="F56" s="237"/>
      <c r="G56" s="237"/>
      <c r="H56" s="238"/>
      <c r="I56" s="148">
        <f>SUM(I52:I55)</f>
        <v>0</v>
      </c>
    </row>
    <row r="57" spans="1:9" ht="30" customHeight="1" x14ac:dyDescent="0.3">
      <c r="I57" s="1" t="s">
        <v>29</v>
      </c>
    </row>
    <row r="58" spans="1:9" ht="20.100000000000001" customHeight="1" x14ac:dyDescent="0.3"/>
    <row r="59" spans="1:9" ht="20.100000000000001" customHeight="1" x14ac:dyDescent="0.3">
      <c r="A59" s="228"/>
      <c r="B59" s="239"/>
      <c r="C59" s="240"/>
      <c r="F59" s="229"/>
      <c r="G59" s="241"/>
      <c r="H59" s="230"/>
      <c r="I59" s="247"/>
    </row>
    <row r="60" spans="1:9" ht="20.100000000000001" customHeight="1" x14ac:dyDescent="0.3">
      <c r="A60" s="228"/>
      <c r="B60" s="239"/>
      <c r="C60" s="240"/>
      <c r="F60" s="231"/>
      <c r="G60" s="228"/>
      <c r="H60" s="232"/>
      <c r="I60" s="248"/>
    </row>
    <row r="61" spans="1:9" ht="20.100000000000001" customHeight="1" x14ac:dyDescent="0.3">
      <c r="A61" s="228"/>
      <c r="B61" s="239"/>
      <c r="C61" s="240"/>
      <c r="F61" s="233"/>
      <c r="G61" s="242"/>
      <c r="H61" s="234"/>
      <c r="I61" s="249"/>
    </row>
    <row r="62" spans="1:9" ht="20.100000000000001" customHeight="1" x14ac:dyDescent="0.3">
      <c r="A62" s="108"/>
      <c r="B62" s="109" t="s">
        <v>44</v>
      </c>
      <c r="C62" s="110" t="s">
        <v>45</v>
      </c>
      <c r="F62" s="227" t="s">
        <v>135</v>
      </c>
      <c r="G62" s="227"/>
      <c r="H62" s="227"/>
      <c r="I62" s="110" t="s">
        <v>45</v>
      </c>
    </row>
    <row r="63" spans="1:9" ht="40.049999999999997" customHeight="1" x14ac:dyDescent="0.3"/>
    <row r="64" spans="1:9" ht="20.100000000000001" customHeight="1" x14ac:dyDescent="0.3">
      <c r="A64" s="228"/>
      <c r="B64" s="229"/>
      <c r="C64" s="230"/>
    </row>
    <row r="65" spans="1:3" ht="20.100000000000001" customHeight="1" x14ac:dyDescent="0.3">
      <c r="A65" s="228"/>
      <c r="B65" s="231"/>
      <c r="C65" s="232"/>
    </row>
    <row r="66" spans="1:3" ht="20.100000000000001" customHeight="1" x14ac:dyDescent="0.3">
      <c r="A66" s="228"/>
      <c r="B66" s="233"/>
      <c r="C66" s="234"/>
    </row>
    <row r="67" spans="1:3" ht="20.100000000000001" customHeight="1" x14ac:dyDescent="0.3">
      <c r="A67" s="108"/>
      <c r="B67" s="109" t="s">
        <v>136</v>
      </c>
      <c r="C67" s="110" t="s">
        <v>45</v>
      </c>
    </row>
  </sheetData>
  <mergeCells count="75">
    <mergeCell ref="B42:H42"/>
    <mergeCell ref="C31:D31"/>
    <mergeCell ref="E31:F31"/>
    <mergeCell ref="C32:D32"/>
    <mergeCell ref="E32:F32"/>
    <mergeCell ref="C33:D33"/>
    <mergeCell ref="E33:F33"/>
    <mergeCell ref="B34:F34"/>
    <mergeCell ref="G34:H34"/>
    <mergeCell ref="C40:D40"/>
    <mergeCell ref="E40:F40"/>
    <mergeCell ref="C41:D41"/>
    <mergeCell ref="E41:F41"/>
    <mergeCell ref="B25:C25"/>
    <mergeCell ref="B26:C26"/>
    <mergeCell ref="C29:D29"/>
    <mergeCell ref="E29:F29"/>
    <mergeCell ref="C30:D30"/>
    <mergeCell ref="E30:F30"/>
    <mergeCell ref="C11:D11"/>
    <mergeCell ref="C12:D12"/>
    <mergeCell ref="B24:C24"/>
    <mergeCell ref="C10:D10"/>
    <mergeCell ref="C9:D9"/>
    <mergeCell ref="C15:D15"/>
    <mergeCell ref="C16:D16"/>
    <mergeCell ref="C17:D17"/>
    <mergeCell ref="B19:D19"/>
    <mergeCell ref="B20:C20"/>
    <mergeCell ref="B21:C21"/>
    <mergeCell ref="B22:C22"/>
    <mergeCell ref="B23:C23"/>
    <mergeCell ref="B1:I1"/>
    <mergeCell ref="C2:D2"/>
    <mergeCell ref="E2:G2"/>
    <mergeCell ref="H2:I2"/>
    <mergeCell ref="C3:D3"/>
    <mergeCell ref="E3:G3"/>
    <mergeCell ref="H3:I3"/>
    <mergeCell ref="H4:I4"/>
    <mergeCell ref="C5:D5"/>
    <mergeCell ref="E5:G5"/>
    <mergeCell ref="H5:I5"/>
    <mergeCell ref="C6:D6"/>
    <mergeCell ref="E6:G6"/>
    <mergeCell ref="H6:I6"/>
    <mergeCell ref="C4:D4"/>
    <mergeCell ref="E4:G4"/>
    <mergeCell ref="B43:H43"/>
    <mergeCell ref="C46:D46"/>
    <mergeCell ref="E46:F46"/>
    <mergeCell ref="G46:H46"/>
    <mergeCell ref="I59:I61"/>
    <mergeCell ref="C53:D53"/>
    <mergeCell ref="C52:D52"/>
    <mergeCell ref="C47:D47"/>
    <mergeCell ref="E47:F47"/>
    <mergeCell ref="G47:H47"/>
    <mergeCell ref="B48:H48"/>
    <mergeCell ref="C51:D51"/>
    <mergeCell ref="E51:G51"/>
    <mergeCell ref="E52:G52"/>
    <mergeCell ref="E53:G53"/>
    <mergeCell ref="F62:H62"/>
    <mergeCell ref="A64:A66"/>
    <mergeCell ref="B64:C66"/>
    <mergeCell ref="C54:D54"/>
    <mergeCell ref="C55:D55"/>
    <mergeCell ref="B56:H56"/>
    <mergeCell ref="A59:A61"/>
    <mergeCell ref="B59:B61"/>
    <mergeCell ref="C59:C61"/>
    <mergeCell ref="F59:H61"/>
    <mergeCell ref="E54:G54"/>
    <mergeCell ref="E55:G55"/>
  </mergeCells>
  <conditionalFormatting sqref="D24">
    <cfRule type="cellIs" dxfId="1" priority="1" operator="equal">
      <formula>"no"</formula>
    </cfRule>
    <cfRule type="cellIs" dxfId="0" priority="2" operator="equal">
      <formula>"Yes"</formula>
    </cfRule>
    <cfRule type="colorScale" priority="3">
      <colorScale>
        <cfvo type="min"/>
        <cfvo type="max"/>
        <color rgb="FFFF7128"/>
        <color rgb="FFFFEF9C"/>
      </colorScale>
    </cfRule>
  </conditionalFormatting>
  <pageMargins left="0.7" right="0.7" top="0.75" bottom="0.75" header="0.3" footer="0.3"/>
  <pageSetup scale="52" orientation="portrait" horizontalDpi="1200" verticalDpi="1200" r:id="rId1"/>
  <rowBreaks count="1" manualBreakCount="1">
    <brk id="36" max="9" man="1"/>
  </rowBreaks>
  <colBreaks count="1" manualBreakCount="1">
    <brk id="11" max="64" man="1"/>
  </colBreaks>
  <extLst>
    <ext xmlns:x14="http://schemas.microsoft.com/office/spreadsheetml/2009/9/main" uri="{CCE6A557-97BC-4b89-ADB6-D9C93CAAB3DF}">
      <x14:dataValidations xmlns:xm="http://schemas.microsoft.com/office/excel/2006/main" count="2">
        <x14:dataValidation type="list" allowBlank="1" showInputMessage="1" showErrorMessage="1" xr:uid="{3D6F2E3C-7E5A-47E8-99D9-1AA6ABFB9FC8}">
          <x14:formula1>
            <xm:f>Formulas!$I$2:$I$5</xm:f>
          </x14:formula1>
          <xm:sqref>B30:B33 B52:B55</xm:sqref>
        </x14:dataValidation>
        <x14:dataValidation type="list" allowBlank="1" showInputMessage="1" showErrorMessage="1" xr:uid="{019C64CA-14D0-4D59-AC90-E2F98E9AA280}">
          <x14:formula1>
            <xm:f>Formulas!$A$2:$A$16</xm:f>
          </x14:formula1>
          <xm:sqref>B47 B41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D28A2-34F9-47C5-A889-341AFD164A11}">
  <sheetPr>
    <tabColor theme="7" tint="0.79998168889431442"/>
  </sheetPr>
  <dimension ref="B2:J41"/>
  <sheetViews>
    <sheetView zoomScale="80" zoomScaleNormal="80" zoomScaleSheetLayoutView="80" workbookViewId="0">
      <selection activeCell="E4" sqref="E4"/>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167</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3" t="s">
        <v>49</v>
      </c>
      <c r="E6" s="122">
        <f>'Spending Plan'!D21</f>
        <v>0</v>
      </c>
      <c r="H6" s="64"/>
    </row>
    <row r="7" spans="2:8" ht="28.05" customHeight="1" x14ac:dyDescent="0.3">
      <c r="B7" s="62" t="s">
        <v>104</v>
      </c>
      <c r="C7" s="121">
        <f>'Spending Plan'!C11</f>
        <v>0</v>
      </c>
      <c r="D7" s="62" t="s">
        <v>163</v>
      </c>
      <c r="E7" s="121">
        <f>'Spending Plan'!D20</f>
        <v>0</v>
      </c>
      <c r="G7" s="65"/>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280"/>
      <c r="C19" s="280"/>
      <c r="D19" s="130">
        <f>'Spending Plan'!I43-D18</f>
        <v>0</v>
      </c>
      <c r="E19" s="13" t="s">
        <v>127</v>
      </c>
      <c r="F19" s="13"/>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'Spending Plan'!I48-D23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68"/>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v>0</v>
      </c>
      <c r="E30" s="68"/>
      <c r="H30" s="10"/>
    </row>
    <row r="31" spans="2:10" x14ac:dyDescent="0.3">
      <c r="B31" s="279" t="s">
        <v>145</v>
      </c>
      <c r="C31" s="279"/>
      <c r="D31" s="128">
        <f>SUM(D27:D30)</f>
        <v>0</v>
      </c>
      <c r="E31" s="68"/>
      <c r="H31" s="10"/>
    </row>
    <row r="32" spans="2:10" x14ac:dyDescent="0.3">
      <c r="B32" s="71"/>
      <c r="C32" s="71"/>
      <c r="D32" s="130">
        <f>'Spending Plan'!I56-D31</f>
        <v>0</v>
      </c>
      <c r="E32" s="12" t="s">
        <v>109</v>
      </c>
      <c r="F32" s="13"/>
      <c r="H32" s="10"/>
    </row>
    <row r="33" spans="2:8" x14ac:dyDescent="0.3">
      <c r="B33" s="71"/>
      <c r="C33" s="71"/>
      <c r="D33" s="76"/>
      <c r="E33" s="68"/>
      <c r="H33" s="10"/>
    </row>
    <row r="34" spans="2:8" ht="20.100000000000001" customHeight="1" x14ac:dyDescent="0.3">
      <c r="B34" s="77" t="s">
        <v>110</v>
      </c>
      <c r="C34" s="121">
        <f>D18+G14+D23+D31</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E7-C39</f>
        <v>#DIV/0!</v>
      </c>
      <c r="H41" s="68"/>
    </row>
  </sheetData>
  <mergeCells count="5">
    <mergeCell ref="B14:F14"/>
    <mergeCell ref="B18:C18"/>
    <mergeCell ref="B23:C23"/>
    <mergeCell ref="B31:C31"/>
    <mergeCell ref="B19:C19"/>
  </mergeCells>
  <pageMargins left="0.7" right="0.7" top="0.75" bottom="0.75" header="0.3" footer="0.3"/>
  <pageSetup scale="56" orientation="portrait" horizontalDpi="1200" verticalDpi="1200" r:id="rId1"/>
  <colBreaks count="1" manualBreakCount="1">
    <brk id="8" max="1048575" man="1"/>
  </colBreaks>
  <ignoredErrors>
    <ignoredError sqref="C38:C39 C4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8FB9-F7B8-4A02-897B-C08BC0F0D627}">
  <sheetPr>
    <tabColor theme="7" tint="0.79998168889431442"/>
  </sheetPr>
  <dimension ref="B2:J41"/>
  <sheetViews>
    <sheetView zoomScale="80" zoomScaleNormal="80" zoomScaleSheetLayoutView="80" workbookViewId="0">
      <selection activeCell="C6" sqref="C6"/>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168</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1'!C41</f>
        <v>#DIV/0!</v>
      </c>
      <c r="H6" s="64"/>
    </row>
    <row r="7" spans="2:8" ht="28.05" customHeight="1" x14ac:dyDescent="0.3">
      <c r="B7" s="62" t="s">
        <v>104</v>
      </c>
      <c r="C7" s="121">
        <f>'Spending Plan'!C11</f>
        <v>0</v>
      </c>
      <c r="D7" s="62" t="s">
        <v>117</v>
      </c>
      <c r="E7" s="121" t="e">
        <f>'Month 1'!C39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1'!D19-D18</f>
        <v>0</v>
      </c>
      <c r="E19" s="13" t="s">
        <v>129</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83" t="s">
        <v>108</v>
      </c>
      <c r="C23" s="283"/>
      <c r="D23" s="130">
        <f>SUM(D22:D22)</f>
        <v>0</v>
      </c>
      <c r="F23" s="10"/>
    </row>
    <row r="24" spans="2:10" x14ac:dyDescent="0.3">
      <c r="B24" s="71"/>
      <c r="C24" s="71"/>
      <c r="D24" s="130">
        <f>'Month 1'!D24-D23</f>
        <v>0</v>
      </c>
      <c r="E24" s="13" t="s">
        <v>130</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v>0</v>
      </c>
      <c r="E30" s="68"/>
      <c r="H30" s="10"/>
    </row>
    <row r="31" spans="2:10" x14ac:dyDescent="0.3">
      <c r="B31" s="279" t="s">
        <v>145</v>
      </c>
      <c r="C31" s="279"/>
      <c r="D31" s="128">
        <f>SUM(D27:D30)</f>
        <v>0</v>
      </c>
      <c r="E31" s="68"/>
      <c r="H31" s="10"/>
    </row>
    <row r="32" spans="2:10" x14ac:dyDescent="0.3">
      <c r="B32" s="85"/>
      <c r="C32" s="86"/>
      <c r="D32" s="130">
        <f>'Month 1'!D32-D31</f>
        <v>0</v>
      </c>
      <c r="E32" s="12" t="s">
        <v>109</v>
      </c>
      <c r="F32" s="13"/>
      <c r="H32" s="10"/>
    </row>
    <row r="33" spans="2:8" x14ac:dyDescent="0.3">
      <c r="B33" s="85"/>
      <c r="C33" s="86"/>
      <c r="D33" s="76"/>
      <c r="E33" s="68"/>
      <c r="H33" s="10"/>
    </row>
    <row r="34" spans="2:8" ht="20.100000000000001" customHeight="1" x14ac:dyDescent="0.3">
      <c r="B34" s="77" t="s">
        <v>110</v>
      </c>
      <c r="C34" s="121">
        <f>D18+G14+D23+D31</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G6:G7"/>
    <mergeCell ref="B14:F14"/>
    <mergeCell ref="B18:C18"/>
    <mergeCell ref="B23:C23"/>
    <mergeCell ref="B31:C31"/>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9723A-0C8E-4614-B9FC-6980F614916F}">
  <sheetPr>
    <tabColor theme="7" tint="0.79998168889431442"/>
  </sheetPr>
  <dimension ref="B2:J41"/>
  <sheetViews>
    <sheetView zoomScale="80" zoomScaleNormal="80" workbookViewId="0">
      <selection activeCell="F10" sqref="F10"/>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169</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2'!C41</f>
        <v>#DIV/0!</v>
      </c>
      <c r="H6" s="64"/>
    </row>
    <row r="7" spans="2:8" ht="28.05" customHeight="1" x14ac:dyDescent="0.3">
      <c r="B7" s="62" t="s">
        <v>104</v>
      </c>
      <c r="C7" s="121">
        <f>'Spending Plan'!C11</f>
        <v>0</v>
      </c>
      <c r="D7" s="62" t="s">
        <v>117</v>
      </c>
      <c r="E7" s="121" t="e">
        <f>'Month 1'!C39+'Month 2'!C39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2'!D19-D18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2'!D24-D23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v>0</v>
      </c>
      <c r="E30" s="68"/>
      <c r="H30" s="10"/>
    </row>
    <row r="31" spans="2:10" x14ac:dyDescent="0.3">
      <c r="B31" s="279" t="s">
        <v>145</v>
      </c>
      <c r="C31" s="279"/>
      <c r="D31" s="128">
        <f>SUM(D27:D30)</f>
        <v>0</v>
      </c>
      <c r="E31" s="68"/>
      <c r="H31" s="10"/>
    </row>
    <row r="32" spans="2:10" x14ac:dyDescent="0.3">
      <c r="B32" s="85"/>
      <c r="C32" s="86"/>
      <c r="D32" s="130">
        <f>'Month 2'!D32-D31</f>
        <v>0</v>
      </c>
      <c r="E32" s="12" t="s">
        <v>109</v>
      </c>
      <c r="F32" s="13"/>
      <c r="H32" s="10"/>
    </row>
    <row r="33" spans="2:8" x14ac:dyDescent="0.3">
      <c r="B33" s="85"/>
      <c r="C33" s="86"/>
      <c r="D33" s="76"/>
      <c r="E33" s="68"/>
      <c r="H33" s="10"/>
    </row>
    <row r="34" spans="2:8" ht="20.100000000000001" customHeight="1" x14ac:dyDescent="0.3">
      <c r="B34" s="77" t="s">
        <v>110</v>
      </c>
      <c r="C34" s="121">
        <f>D18+G14+D23+D31</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B14:F14"/>
    <mergeCell ref="B18:C18"/>
    <mergeCell ref="B23:C23"/>
    <mergeCell ref="B31:C31"/>
    <mergeCell ref="G6:G7"/>
    <mergeCell ref="F6:F7"/>
  </mergeCells>
  <pageMargins left="0.7" right="0.7" top="0.75" bottom="0.75" header="0.3" footer="0.3"/>
  <pageSetup scale="56"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F54BB-638D-42D2-BFF8-56A70EF8CC7B}">
  <sheetPr>
    <tabColor theme="7" tint="0.79998168889431442"/>
  </sheetPr>
  <dimension ref="B2:J41"/>
  <sheetViews>
    <sheetView zoomScale="80" zoomScaleNormal="80" workbookViewId="0">
      <selection activeCell="I34" sqref="I34"/>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170</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3'!C41</f>
        <v>#DIV/0!</v>
      </c>
      <c r="H6" s="64"/>
    </row>
    <row r="7" spans="2:8" ht="28.05" customHeight="1" x14ac:dyDescent="0.3">
      <c r="B7" s="62" t="s">
        <v>104</v>
      </c>
      <c r="C7" s="121">
        <f>'Spending Plan'!C11</f>
        <v>0</v>
      </c>
      <c r="D7" s="62" t="s">
        <v>117</v>
      </c>
      <c r="E7" s="121" t="e">
        <f>'Month 1'!C39+'Month 2'!C39+'Month 3'!C39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3'!D19-D18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3'!D24-D23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v>0</v>
      </c>
      <c r="E30" s="68"/>
      <c r="H30" s="10"/>
    </row>
    <row r="31" spans="2:10" x14ac:dyDescent="0.3">
      <c r="B31" s="279" t="s">
        <v>145</v>
      </c>
      <c r="C31" s="279"/>
      <c r="D31" s="128">
        <f>D27</f>
        <v>0</v>
      </c>
      <c r="E31" s="68"/>
      <c r="H31" s="10"/>
    </row>
    <row r="32" spans="2:10" x14ac:dyDescent="0.3">
      <c r="B32" s="85"/>
      <c r="C32" s="86"/>
      <c r="D32" s="130">
        <f>'Month 3'!D32-D31</f>
        <v>0</v>
      </c>
      <c r="E32" s="12" t="s">
        <v>109</v>
      </c>
      <c r="F32" s="13"/>
      <c r="H32" s="10"/>
    </row>
    <row r="33" spans="2:8" x14ac:dyDescent="0.3">
      <c r="B33" s="85"/>
      <c r="C33" s="86"/>
      <c r="D33" s="76"/>
      <c r="E33" s="68"/>
      <c r="H33" s="10"/>
    </row>
    <row r="34" spans="2:8" ht="20.100000000000001" customHeight="1" x14ac:dyDescent="0.3">
      <c r="B34" s="77" t="s">
        <v>110</v>
      </c>
      <c r="C34" s="17">
        <f>D18+G14+D23+D31</f>
        <v>0</v>
      </c>
      <c r="H34" s="64"/>
    </row>
    <row r="35" spans="2:8" ht="20.100000000000001" customHeight="1" x14ac:dyDescent="0.3">
      <c r="B35" s="77" t="s">
        <v>104</v>
      </c>
      <c r="C35" s="17">
        <f>C7</f>
        <v>0</v>
      </c>
      <c r="H35" s="64"/>
    </row>
    <row r="36" spans="2:8" ht="20.100000000000001" customHeight="1" x14ac:dyDescent="0.3">
      <c r="B36" s="78" t="s">
        <v>111</v>
      </c>
      <c r="C36" s="18">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8" t="e">
        <f>C36/C37</f>
        <v>#DIV/0!</v>
      </c>
      <c r="D38" s="81"/>
      <c r="E38" s="81"/>
      <c r="F38" s="81"/>
      <c r="G38" s="81"/>
      <c r="H38" s="11"/>
    </row>
    <row r="39" spans="2:8" ht="20.100000000000001" customHeight="1" x14ac:dyDescent="0.3">
      <c r="B39" s="80" t="s">
        <v>114</v>
      </c>
      <c r="C39" s="19"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84" t="e">
        <f>G6-C39</f>
        <v>#DIV/0!</v>
      </c>
      <c r="H41" s="68"/>
    </row>
  </sheetData>
  <mergeCells count="6">
    <mergeCell ref="B14:F14"/>
    <mergeCell ref="B18:C18"/>
    <mergeCell ref="B23:C23"/>
    <mergeCell ref="B31:C31"/>
    <mergeCell ref="G6:G7"/>
    <mergeCell ref="F6:F7"/>
  </mergeCells>
  <pageMargins left="0.7" right="0.7" top="0.75" bottom="0.75" header="0.3" footer="0.3"/>
  <pageSetup scale="5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2774F-C7E1-4689-8871-139A42598F8D}">
  <sheetPr>
    <tabColor theme="7" tint="0.79998168889431442"/>
  </sheetPr>
  <dimension ref="B2:J41"/>
  <sheetViews>
    <sheetView zoomScale="80" zoomScaleNormal="80" workbookViewId="0">
      <selection activeCell="D2" sqref="D2"/>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171</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4'!C41</f>
        <v>#DIV/0!</v>
      </c>
      <c r="H6" s="64"/>
    </row>
    <row r="7" spans="2:8" ht="28.05" customHeight="1" x14ac:dyDescent="0.3">
      <c r="B7" s="62" t="s">
        <v>104</v>
      </c>
      <c r="C7" s="121">
        <f>'Spending Plan'!C11</f>
        <v>0</v>
      </c>
      <c r="D7" s="62" t="s">
        <v>117</v>
      </c>
      <c r="E7" s="121" t="e">
        <f>'Month 1'!C39+'Month 2'!C39+'Month 3'!C39+'Month 4'!C39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4'!D19-D18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4'!D24-D23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v>0</v>
      </c>
      <c r="E30" s="68"/>
      <c r="H30" s="10"/>
    </row>
    <row r="31" spans="2:10" x14ac:dyDescent="0.3">
      <c r="B31" s="279" t="s">
        <v>145</v>
      </c>
      <c r="C31" s="279"/>
      <c r="D31" s="128">
        <f>SUM(D27:D30)</f>
        <v>0</v>
      </c>
      <c r="E31" s="68"/>
      <c r="H31" s="10"/>
    </row>
    <row r="32" spans="2:10" x14ac:dyDescent="0.3">
      <c r="B32" s="71"/>
      <c r="C32" s="71"/>
      <c r="D32" s="130">
        <f>'Month 4'!D32-D31</f>
        <v>0</v>
      </c>
      <c r="E32" s="12" t="s">
        <v>109</v>
      </c>
      <c r="F32" s="13"/>
      <c r="H32" s="10"/>
    </row>
    <row r="33" spans="2:8" x14ac:dyDescent="0.3">
      <c r="B33" s="71"/>
      <c r="C33" s="71"/>
      <c r="D33" s="76"/>
      <c r="E33" s="68"/>
      <c r="H33" s="10"/>
    </row>
    <row r="34" spans="2:8" ht="20.100000000000001" customHeight="1" x14ac:dyDescent="0.3">
      <c r="B34" s="77" t="s">
        <v>110</v>
      </c>
      <c r="C34" s="121">
        <f>D18+G14+D23+D31</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5069-5BF9-4567-86CF-437648FACD56}">
  <sheetPr>
    <tabColor theme="7" tint="0.79998168889431442"/>
  </sheetPr>
  <dimension ref="B2:J41"/>
  <sheetViews>
    <sheetView zoomScale="80" zoomScaleNormal="80" workbookViewId="0">
      <selection activeCell="D1" sqref="D1"/>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172</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5'!C41</f>
        <v>#DIV/0!</v>
      </c>
      <c r="H6" s="64"/>
    </row>
    <row r="7" spans="2:8" ht="28.05" customHeight="1" x14ac:dyDescent="0.3">
      <c r="B7" s="62" t="s">
        <v>104</v>
      </c>
      <c r="C7" s="121">
        <f>'Spending Plan'!C11</f>
        <v>0</v>
      </c>
      <c r="D7" s="62" t="s">
        <v>117</v>
      </c>
      <c r="E7" s="121" t="e">
        <f>'Month 1'!C39+'Month 2'!C39+'Month 3'!C39+'Month 4'!C39+'Month 5'!C39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5'!D19-D18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5'!D24-D23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f>SUM(D27:D29)</f>
        <v>0</v>
      </c>
      <c r="E30" s="68"/>
      <c r="H30" s="10"/>
    </row>
    <row r="31" spans="2:10" x14ac:dyDescent="0.3">
      <c r="B31" s="279" t="s">
        <v>145</v>
      </c>
      <c r="C31" s="279"/>
      <c r="D31" s="128">
        <f>SUM(D27:D30)</f>
        <v>0</v>
      </c>
      <c r="E31" s="68"/>
      <c r="H31" s="10"/>
    </row>
    <row r="32" spans="2:10" x14ac:dyDescent="0.3">
      <c r="B32" s="71"/>
      <c r="C32" s="71"/>
      <c r="D32" s="130">
        <f>'Month 5'!D32-D31</f>
        <v>0</v>
      </c>
      <c r="E32" s="12" t="s">
        <v>109</v>
      </c>
      <c r="F32" s="13"/>
      <c r="H32" s="10"/>
    </row>
    <row r="33" spans="2:8" x14ac:dyDescent="0.3">
      <c r="B33" s="71"/>
      <c r="C33" s="71"/>
      <c r="D33" s="76"/>
      <c r="E33" s="68"/>
      <c r="H33" s="10"/>
    </row>
    <row r="34" spans="2:8" ht="20.100000000000001" customHeight="1" x14ac:dyDescent="0.3">
      <c r="B34" s="77" t="s">
        <v>110</v>
      </c>
      <c r="C34" s="121">
        <f>D18+G14+D23+D30</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B31:C31"/>
    <mergeCell ref="G6:G7"/>
    <mergeCell ref="F6:F7"/>
    <mergeCell ref="B14:F14"/>
    <mergeCell ref="B18:C18"/>
    <mergeCell ref="B23:C23"/>
  </mergeCells>
  <pageMargins left="0.7" right="0.7" top="0.75" bottom="0.75" header="0.3" footer="0.3"/>
  <pageSetup scale="56" orientation="portrait" horizontalDpi="1200" verticalDpi="1200"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470DE-5D18-49CC-8918-8D06C735B9C2}">
  <sheetPr>
    <tabColor theme="7" tint="0.79998168889431442"/>
  </sheetPr>
  <dimension ref="B2:J41"/>
  <sheetViews>
    <sheetView zoomScale="80" zoomScaleNormal="80" workbookViewId="0">
      <selection activeCell="D1" sqref="D1"/>
    </sheetView>
  </sheetViews>
  <sheetFormatPr defaultColWidth="9.109375" defaultRowHeight="14.4" x14ac:dyDescent="0.3"/>
  <cols>
    <col min="1" max="1" width="9.109375" style="54"/>
    <col min="2" max="2" width="33.77734375" style="54" customWidth="1"/>
    <col min="3" max="3" width="20.77734375" style="54" customWidth="1"/>
    <col min="4" max="4" width="25.77734375" style="54" customWidth="1"/>
    <col min="5" max="7" width="20.77734375" style="54" customWidth="1"/>
    <col min="8" max="8" width="10.77734375" style="54" customWidth="1"/>
    <col min="9" max="9" width="13" style="54" bestFit="1" customWidth="1"/>
    <col min="10" max="16384" width="9.109375" style="54"/>
  </cols>
  <sheetData>
    <row r="2" spans="2:8" ht="18.600000000000001" thickBot="1" x14ac:dyDescent="0.4">
      <c r="B2" s="51" t="s">
        <v>100</v>
      </c>
      <c r="C2" s="15" t="s">
        <v>173</v>
      </c>
      <c r="D2" s="52"/>
      <c r="E2" s="52"/>
      <c r="F2" s="53"/>
      <c r="G2" s="53"/>
      <c r="H2" s="53"/>
    </row>
    <row r="3" spans="2:8" ht="18" x14ac:dyDescent="0.35">
      <c r="B3" s="55"/>
      <c r="C3" s="55"/>
      <c r="D3" s="55"/>
      <c r="E3" s="55"/>
      <c r="F3" s="53"/>
      <c r="G3" s="53"/>
      <c r="H3" s="53"/>
    </row>
    <row r="4" spans="2:8" ht="20.100000000000001" customHeight="1" x14ac:dyDescent="0.3">
      <c r="B4" s="56" t="s">
        <v>101</v>
      </c>
      <c r="C4" s="119">
        <f>'Spending Plan'!C2</f>
        <v>0</v>
      </c>
      <c r="D4" s="57" t="s">
        <v>102</v>
      </c>
      <c r="E4" s="120">
        <f>'Spending Plan'!H5</f>
        <v>0</v>
      </c>
      <c r="G4" s="9"/>
      <c r="H4" s="58"/>
    </row>
    <row r="5" spans="2:8" x14ac:dyDescent="0.3">
      <c r="C5" s="59"/>
      <c r="D5" s="58"/>
      <c r="E5" s="58"/>
      <c r="F5" s="60"/>
      <c r="G5" s="61"/>
    </row>
    <row r="6" spans="2:8" ht="28.05" customHeight="1" x14ac:dyDescent="0.3">
      <c r="B6" s="62" t="s">
        <v>103</v>
      </c>
      <c r="C6" s="121" t="e">
        <f>'Spending Plan'!D22-'Spending Plan'!C11</f>
        <v>#DIV/0!</v>
      </c>
      <c r="D6" s="62" t="s">
        <v>163</v>
      </c>
      <c r="E6" s="121">
        <f>'Spending Plan'!D20</f>
        <v>0</v>
      </c>
      <c r="F6" s="284" t="s">
        <v>116</v>
      </c>
      <c r="G6" s="281" t="e">
        <f>'Month 6'!C41</f>
        <v>#DIV/0!</v>
      </c>
      <c r="H6" s="64"/>
    </row>
    <row r="7" spans="2:8" ht="28.05" customHeight="1" x14ac:dyDescent="0.3">
      <c r="B7" s="62" t="s">
        <v>104</v>
      </c>
      <c r="C7" s="121">
        <f>'Spending Plan'!C11</f>
        <v>0</v>
      </c>
      <c r="D7" s="62" t="s">
        <v>117</v>
      </c>
      <c r="E7" s="121" t="e">
        <f>'Month 1'!C39+'Month 2'!C39+'Month 3'!C39+'Month 4'!C39+'Month 5'!C39+'Month 6'!C39</f>
        <v>#DIV/0!</v>
      </c>
      <c r="F7" s="285"/>
      <c r="G7" s="282"/>
      <c r="H7" s="65"/>
    </row>
    <row r="9" spans="2:8" ht="28.05" customHeight="1" x14ac:dyDescent="0.3">
      <c r="B9" s="66" t="s">
        <v>79</v>
      </c>
      <c r="C9" s="67" t="s">
        <v>0</v>
      </c>
      <c r="D9" s="66" t="s">
        <v>80</v>
      </c>
      <c r="E9" s="66" t="s">
        <v>81</v>
      </c>
      <c r="F9" s="66" t="s">
        <v>82</v>
      </c>
      <c r="G9" s="67" t="s">
        <v>73</v>
      </c>
    </row>
    <row r="10" spans="2:8" ht="14.4" customHeight="1" x14ac:dyDescent="0.3">
      <c r="B10" s="123">
        <f>'Spending Plan'!B30</f>
        <v>0</v>
      </c>
      <c r="C10" s="124">
        <f>'Spending Plan'!C30</f>
        <v>0</v>
      </c>
      <c r="D10" s="125">
        <f>'Spending Plan'!E30</f>
        <v>0</v>
      </c>
      <c r="E10" s="125">
        <f>(D10*0.14)</f>
        <v>0</v>
      </c>
      <c r="F10" s="136">
        <v>0</v>
      </c>
      <c r="G10" s="127">
        <f>((D10)+(E10))*F10</f>
        <v>0</v>
      </c>
      <c r="H10" s="68"/>
    </row>
    <row r="11" spans="2:8" ht="14.4" customHeight="1" x14ac:dyDescent="0.3">
      <c r="B11" s="123">
        <f>'Spending Plan'!B31</f>
        <v>0</v>
      </c>
      <c r="C11" s="124">
        <f>'Spending Plan'!C31</f>
        <v>0</v>
      </c>
      <c r="D11" s="125">
        <f>'Spending Plan'!E31</f>
        <v>0</v>
      </c>
      <c r="E11" s="126">
        <f>(D11*0.14)</f>
        <v>0</v>
      </c>
      <c r="F11" s="136">
        <v>0</v>
      </c>
      <c r="G11" s="128">
        <f>(D11+E11)*F11</f>
        <v>0</v>
      </c>
    </row>
    <row r="12" spans="2:8" ht="14.4" customHeight="1" x14ac:dyDescent="0.3">
      <c r="B12" s="123">
        <f>'Spending Plan'!B32</f>
        <v>0</v>
      </c>
      <c r="C12" s="124">
        <f>'Spending Plan'!C32</f>
        <v>0</v>
      </c>
      <c r="D12" s="125">
        <f>'Spending Plan'!E32</f>
        <v>0</v>
      </c>
      <c r="E12" s="126">
        <f>(D12*0.14)</f>
        <v>0</v>
      </c>
      <c r="F12" s="136">
        <v>0</v>
      </c>
      <c r="G12" s="128">
        <f>(D12+E12)*F12</f>
        <v>0</v>
      </c>
    </row>
    <row r="13" spans="2:8" x14ac:dyDescent="0.3">
      <c r="B13" s="123">
        <f>'Spending Plan'!B33</f>
        <v>0</v>
      </c>
      <c r="C13" s="124">
        <f>'Spending Plan'!C33</f>
        <v>0</v>
      </c>
      <c r="D13" s="125">
        <f>'Spending Plan'!E33</f>
        <v>0</v>
      </c>
      <c r="E13" s="126">
        <f>(D13*0.14)</f>
        <v>0</v>
      </c>
      <c r="F13" s="136">
        <v>0</v>
      </c>
      <c r="G13" s="128">
        <f>(D13+E13)*F13</f>
        <v>0</v>
      </c>
    </row>
    <row r="14" spans="2:8" x14ac:dyDescent="0.3">
      <c r="B14" s="279" t="s">
        <v>105</v>
      </c>
      <c r="C14" s="279"/>
      <c r="D14" s="279"/>
      <c r="E14" s="279"/>
      <c r="F14" s="279"/>
      <c r="G14" s="128">
        <f>SUM(G10:G13)</f>
        <v>0</v>
      </c>
    </row>
    <row r="15" spans="2:8" x14ac:dyDescent="0.3">
      <c r="B15" s="10"/>
      <c r="C15" s="69"/>
      <c r="D15" s="69"/>
      <c r="E15" s="69"/>
      <c r="F15" s="70"/>
      <c r="G15" s="71"/>
      <c r="H15" s="72"/>
    </row>
    <row r="16" spans="2:8" ht="28.05" customHeight="1" x14ac:dyDescent="0.3">
      <c r="B16" s="66" t="s">
        <v>91</v>
      </c>
      <c r="C16" s="66" t="s">
        <v>13</v>
      </c>
      <c r="D16" s="67" t="s">
        <v>89</v>
      </c>
    </row>
    <row r="17" spans="2:10" x14ac:dyDescent="0.3">
      <c r="B17" s="123">
        <f>'Spending Plan'!B41</f>
        <v>0</v>
      </c>
      <c r="C17" s="129">
        <f>'Spending Plan'!E41</f>
        <v>0</v>
      </c>
      <c r="D17" s="137">
        <v>0</v>
      </c>
      <c r="G17" s="10"/>
    </row>
    <row r="18" spans="2:10" x14ac:dyDescent="0.3">
      <c r="B18" s="279" t="s">
        <v>106</v>
      </c>
      <c r="C18" s="279"/>
      <c r="D18" s="128">
        <f>SUM(D17:D17)</f>
        <v>0</v>
      </c>
      <c r="H18" s="10"/>
    </row>
    <row r="19" spans="2:10" x14ac:dyDescent="0.3">
      <c r="B19" s="71"/>
      <c r="C19" s="71"/>
      <c r="D19" s="130">
        <f>'Month 6'!D19-D18</f>
        <v>0</v>
      </c>
      <c r="E19" s="13" t="s">
        <v>127</v>
      </c>
      <c r="H19" s="10"/>
    </row>
    <row r="20" spans="2:10" x14ac:dyDescent="0.3">
      <c r="B20" s="10"/>
      <c r="C20" s="10"/>
      <c r="D20" s="10"/>
      <c r="E20" s="10"/>
      <c r="F20" s="10"/>
      <c r="G20" s="68"/>
      <c r="H20" s="73"/>
      <c r="J20" s="10"/>
    </row>
    <row r="21" spans="2:10" ht="28.05" customHeight="1" x14ac:dyDescent="0.3">
      <c r="B21" s="67" t="s">
        <v>107</v>
      </c>
      <c r="C21" s="67" t="s">
        <v>13</v>
      </c>
      <c r="D21" s="74" t="s">
        <v>89</v>
      </c>
      <c r="F21" s="10"/>
    </row>
    <row r="22" spans="2:10" ht="15" customHeight="1" x14ac:dyDescent="0.3">
      <c r="B22" s="123">
        <f>'Spending Plan'!B47</f>
        <v>0</v>
      </c>
      <c r="C22" s="124">
        <f>'Spending Plan'!E47</f>
        <v>0</v>
      </c>
      <c r="D22" s="138">
        <v>0</v>
      </c>
      <c r="F22" s="10"/>
    </row>
    <row r="23" spans="2:10" x14ac:dyDescent="0.3">
      <c r="B23" s="279" t="s">
        <v>108</v>
      </c>
      <c r="C23" s="279"/>
      <c r="D23" s="128">
        <f>SUM(D22:D22)</f>
        <v>0</v>
      </c>
      <c r="F23" s="10"/>
    </row>
    <row r="24" spans="2:10" x14ac:dyDescent="0.3">
      <c r="B24" s="71"/>
      <c r="C24" s="71"/>
      <c r="D24" s="130">
        <f>'Month 6'!D24-D23</f>
        <v>0</v>
      </c>
      <c r="E24" s="13" t="s">
        <v>128</v>
      </c>
      <c r="F24" s="10"/>
    </row>
    <row r="25" spans="2:10" x14ac:dyDescent="0.3">
      <c r="B25" s="10"/>
      <c r="C25" s="10"/>
      <c r="D25" s="10"/>
      <c r="E25" s="10"/>
      <c r="F25" s="10"/>
      <c r="G25" s="75"/>
      <c r="H25" s="73"/>
      <c r="J25" s="10"/>
    </row>
    <row r="26" spans="2:10" ht="28.05" customHeight="1" x14ac:dyDescent="0.3">
      <c r="B26" s="67" t="s">
        <v>88</v>
      </c>
      <c r="C26" s="67" t="s">
        <v>13</v>
      </c>
      <c r="D26" s="74" t="s">
        <v>89</v>
      </c>
      <c r="H26" s="10"/>
    </row>
    <row r="27" spans="2:10" x14ac:dyDescent="0.3">
      <c r="B27" s="131">
        <f>'Spending Plan'!B52</f>
        <v>0</v>
      </c>
      <c r="C27" s="132">
        <f>'Spending Plan'!C52</f>
        <v>0</v>
      </c>
      <c r="D27" s="138">
        <v>0</v>
      </c>
      <c r="E27" s="11"/>
      <c r="H27" s="10"/>
    </row>
    <row r="28" spans="2:10" x14ac:dyDescent="0.3">
      <c r="B28" s="131">
        <f>'Spending Plan'!B53</f>
        <v>0</v>
      </c>
      <c r="C28" s="131">
        <f>'Spending Plan'!C53</f>
        <v>0</v>
      </c>
      <c r="D28" s="138">
        <v>0</v>
      </c>
      <c r="E28" s="68"/>
      <c r="H28" s="10"/>
    </row>
    <row r="29" spans="2:10" x14ac:dyDescent="0.3">
      <c r="B29" s="131">
        <f>'Spending Plan'!B54</f>
        <v>0</v>
      </c>
      <c r="C29" s="131">
        <f>'Spending Plan'!C54</f>
        <v>0</v>
      </c>
      <c r="D29" s="138">
        <v>0</v>
      </c>
      <c r="E29" s="68"/>
      <c r="H29" s="10"/>
    </row>
    <row r="30" spans="2:10" x14ac:dyDescent="0.3">
      <c r="B30" s="131">
        <f>'Spending Plan'!B55</f>
        <v>0</v>
      </c>
      <c r="C30" s="131">
        <f>'Spending Plan'!C55</f>
        <v>0</v>
      </c>
      <c r="D30" s="138">
        <f>SUM(D27:D29)</f>
        <v>0</v>
      </c>
      <c r="E30" s="68"/>
      <c r="H30" s="10"/>
    </row>
    <row r="31" spans="2:10" x14ac:dyDescent="0.3">
      <c r="B31" s="279" t="s">
        <v>145</v>
      </c>
      <c r="C31" s="279"/>
      <c r="D31" s="128">
        <f>SUM(D27:D30)</f>
        <v>0</v>
      </c>
      <c r="E31" s="68"/>
      <c r="H31" s="10"/>
    </row>
    <row r="32" spans="2:10" x14ac:dyDescent="0.3">
      <c r="B32" s="71"/>
      <c r="C32" s="71"/>
      <c r="D32" s="130">
        <f>'Month 6'!D32-D31</f>
        <v>0</v>
      </c>
      <c r="E32" s="12" t="s">
        <v>109</v>
      </c>
      <c r="F32" s="13"/>
      <c r="H32" s="10"/>
    </row>
    <row r="33" spans="2:8" x14ac:dyDescent="0.3">
      <c r="B33" s="71"/>
      <c r="C33" s="71"/>
      <c r="D33" s="76"/>
      <c r="E33" s="68"/>
      <c r="H33" s="10"/>
    </row>
    <row r="34" spans="2:8" ht="20.100000000000001" customHeight="1" x14ac:dyDescent="0.3">
      <c r="B34" s="77" t="s">
        <v>110</v>
      </c>
      <c r="C34" s="121">
        <f>D18+G14+D23+D30</f>
        <v>0</v>
      </c>
      <c r="H34" s="64"/>
    </row>
    <row r="35" spans="2:8" ht="20.100000000000001" customHeight="1" x14ac:dyDescent="0.3">
      <c r="B35" s="77" t="s">
        <v>104</v>
      </c>
      <c r="C35" s="121">
        <f>C7</f>
        <v>0</v>
      </c>
      <c r="H35" s="64"/>
    </row>
    <row r="36" spans="2:8" ht="20.100000000000001" customHeight="1" x14ac:dyDescent="0.3">
      <c r="B36" s="78" t="s">
        <v>111</v>
      </c>
      <c r="C36" s="133">
        <f>SUM(C34:C35)</f>
        <v>0</v>
      </c>
      <c r="D36" s="79"/>
      <c r="E36" s="79"/>
      <c r="F36" s="79"/>
      <c r="H36" s="11"/>
    </row>
    <row r="37" spans="2:8" ht="20.100000000000001" customHeight="1" x14ac:dyDescent="0.3">
      <c r="B37" s="80" t="s">
        <v>112</v>
      </c>
      <c r="C37" s="139">
        <v>0</v>
      </c>
      <c r="D37" s="81"/>
      <c r="E37" s="81"/>
      <c r="F37" s="81"/>
      <c r="G37" s="81"/>
      <c r="H37" s="11"/>
    </row>
    <row r="38" spans="2:8" ht="20.100000000000001" customHeight="1" x14ac:dyDescent="0.3">
      <c r="B38" s="80" t="s">
        <v>113</v>
      </c>
      <c r="C38" s="133" t="e">
        <f>C36/C37</f>
        <v>#DIV/0!</v>
      </c>
      <c r="D38" s="81"/>
      <c r="E38" s="81"/>
      <c r="F38" s="81"/>
      <c r="G38" s="81"/>
      <c r="H38" s="11"/>
    </row>
    <row r="39" spans="2:8" ht="20.100000000000001" customHeight="1" x14ac:dyDescent="0.3">
      <c r="B39" s="80" t="s">
        <v>114</v>
      </c>
      <c r="C39" s="134" t="e">
        <f>C38*C37</f>
        <v>#DIV/0!</v>
      </c>
      <c r="D39" s="81"/>
      <c r="E39" s="81"/>
      <c r="F39" s="81"/>
      <c r="G39" s="81"/>
      <c r="H39" s="11"/>
    </row>
    <row r="40" spans="2:8" x14ac:dyDescent="0.3">
      <c r="B40" s="82"/>
      <c r="C40" s="14"/>
      <c r="D40" s="81"/>
      <c r="E40" s="81"/>
      <c r="F40" s="81"/>
      <c r="G40" s="81"/>
      <c r="H40" s="11"/>
    </row>
    <row r="41" spans="2:8" ht="20.100000000000001" customHeight="1" x14ac:dyDescent="0.3">
      <c r="B41" s="83" t="s">
        <v>115</v>
      </c>
      <c r="C41" s="135" t="e">
        <f>G6-C39</f>
        <v>#DIV/0!</v>
      </c>
      <c r="H41" s="68"/>
    </row>
  </sheetData>
  <mergeCells count="6">
    <mergeCell ref="B31:C31"/>
    <mergeCell ref="F6:F7"/>
    <mergeCell ref="G6:G7"/>
    <mergeCell ref="B14:F14"/>
    <mergeCell ref="B18:C18"/>
    <mergeCell ref="B23:C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tegories xmlns="ddde8ed0-7542-47ea-a329-519d11244428" xsi:nil="true"/>
    <_ip_UnifiedCompliancePolicyProperties xmlns="http://schemas.microsoft.com/sharepoint/v3" xsi:nil="true"/>
    <SharedWithUsers xmlns="14c8ce7b-d2df-469d-b2c3-96f4c56193cb">
      <UserInfo>
        <DisplayName>Story-Hilding, Andrea</DisplayName>
        <AccountId>1293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6B3BF8226F7D4A8C4D0D11DBDC0844" ma:contentTypeVersion="7" ma:contentTypeDescription="Create a new document." ma:contentTypeScope="" ma:versionID="beda59a80165e376f64229344bebf07a">
  <xsd:schema xmlns:xsd="http://www.w3.org/2001/XMLSchema" xmlns:xs="http://www.w3.org/2001/XMLSchema" xmlns:p="http://schemas.microsoft.com/office/2006/metadata/properties" xmlns:ns1="http://schemas.microsoft.com/sharepoint/v3" xmlns:ns2="ddde8ed0-7542-47ea-a329-519d11244428" xmlns:ns3="14c8ce7b-d2df-469d-b2c3-96f4c56193cb" targetNamespace="http://schemas.microsoft.com/office/2006/metadata/properties" ma:root="true" ma:fieldsID="52216c3200ffe9077665b46eec4fab97" ns1:_="" ns2:_="" ns3:_="">
    <xsd:import namespace="http://schemas.microsoft.com/sharepoint/v3"/>
    <xsd:import namespace="ddde8ed0-7542-47ea-a329-519d11244428"/>
    <xsd:import namespace="14c8ce7b-d2df-469d-b2c3-96f4c56193cb"/>
    <xsd:element name="properties">
      <xsd:complexType>
        <xsd:sequence>
          <xsd:element name="documentManagement">
            <xsd:complexType>
              <xsd:all>
                <xsd:element ref="ns2:Categories"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de8ed0-7542-47ea-a329-519d11244428" elementFormDefault="qualified">
    <xsd:import namespace="http://schemas.microsoft.com/office/2006/documentManagement/types"/>
    <xsd:import namespace="http://schemas.microsoft.com/office/infopath/2007/PartnerControls"/>
    <xsd:element name="Categories" ma:index="8" nillable="true" ma:displayName="Categories" ma:list="b4b73a61-b554-4b0c-93f8-1f2c95de944b" ma:internalName="Categories"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c8ce7b-d2df-469d-b2c3-96f4c56193c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B2BDB1-A8BE-4BFF-95E7-5CB33DDC9600}">
  <ds:schemaRefs>
    <ds:schemaRef ds:uri="http://schemas.microsoft.com/sharepoint/v3/contenttype/forms"/>
  </ds:schemaRefs>
</ds:datastoreItem>
</file>

<file path=customXml/itemProps2.xml><?xml version="1.0" encoding="utf-8"?>
<ds:datastoreItem xmlns:ds="http://schemas.openxmlformats.org/officeDocument/2006/customXml" ds:itemID="{5B67A309-7B91-43EF-A4AB-8AF25D453779}">
  <ds:schemaRefs>
    <ds:schemaRef ds:uri="http://schemas.openxmlformats.org/package/2006/metadata/core-properties"/>
    <ds:schemaRef ds:uri="http://schemas.microsoft.com/sharepoint/v3"/>
    <ds:schemaRef ds:uri="http://purl.org/dc/elements/1.1/"/>
    <ds:schemaRef ds:uri="ddde8ed0-7542-47ea-a329-519d11244428"/>
    <ds:schemaRef ds:uri="http://purl.org/dc/terms/"/>
    <ds:schemaRef ds:uri="http://schemas.microsoft.com/office/infopath/2007/PartnerControls"/>
    <ds:schemaRef ds:uri="http://schemas.microsoft.com/office/2006/metadata/properties"/>
    <ds:schemaRef ds:uri="http://schemas.microsoft.com/office/2006/documentManagement/types"/>
    <ds:schemaRef ds:uri="14c8ce7b-d2df-469d-b2c3-96f4c56193cb"/>
    <ds:schemaRef ds:uri="http://www.w3.org/XML/1998/namespace"/>
    <ds:schemaRef ds:uri="http://purl.org/dc/dcmitype/"/>
  </ds:schemaRefs>
</ds:datastoreItem>
</file>

<file path=customXml/itemProps3.xml><?xml version="1.0" encoding="utf-8"?>
<ds:datastoreItem xmlns:ds="http://schemas.openxmlformats.org/officeDocument/2006/customXml" ds:itemID="{7BD23099-208B-4B01-9E1C-45E8D4A5E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de8ed0-7542-47ea-a329-519d11244428"/>
    <ds:schemaRef ds:uri="14c8ce7b-d2df-469d-b2c3-96f4c56193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Directions</vt:lpstr>
      <vt:lpstr>Spending Plan</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Formulas</vt:lpstr>
      <vt:lpstr>Directions!Print_Area</vt:lpstr>
      <vt:lpstr>'Month 1'!Print_Area</vt:lpstr>
      <vt:lpstr>'Month 2'!Print_Area</vt:lpstr>
      <vt:lpstr>'Month 3'!Print_Area</vt:lpstr>
      <vt:lpstr>'Month 4'!Print_Area</vt:lpstr>
      <vt:lpstr>'Month 5'!Print_Area</vt:lpstr>
      <vt:lpstr>'Month 6'!Print_Area</vt:lpstr>
      <vt:lpstr>'Spending Plan'!Print_Area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Emma.Riley@va.gov</dc:creator>
  <cp:keywords/>
  <dc:description/>
  <cp:lastModifiedBy>Judy Chabot</cp:lastModifiedBy>
  <cp:revision/>
  <cp:lastPrinted>2023-06-13T20:03:27Z</cp:lastPrinted>
  <dcterms:created xsi:type="dcterms:W3CDTF">2010-06-24T21:20:14Z</dcterms:created>
  <dcterms:modified xsi:type="dcterms:W3CDTF">2025-09-02T18:16:25Z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0x010100F36B3BF8226F7D4A8C4D0D11DBDC0844</vt:lpwstr>
  </property>
</Properties>
</file>